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560" activeTab="2"/>
  </bookViews>
  <sheets>
    <sheet name="64αρι" sheetId="1" r:id="rId1"/>
    <sheet name="32αρι" sheetId="2" r:id="rId2"/>
    <sheet name="16άρι" sheetId="3" r:id="rId3"/>
    <sheet name="0000000" sheetId="4" state="hidden" r:id="rId4"/>
  </sheets>
  <externalReferences>
    <externalReference r:id="rId7"/>
    <externalReference r:id="rId8"/>
  </externalReferences>
  <definedNames>
    <definedName name="_Order1">255</definedName>
    <definedName name="HTML_CodePage">1252</definedName>
    <definedName name="HTML_Description">""</definedName>
    <definedName name="HTML_Email">""</definedName>
    <definedName name="HTML_Header">""</definedName>
    <definedName name="HTML_LastUpdate">"7/31/2000"</definedName>
    <definedName name="HTML_LineAfter">FALSE</definedName>
    <definedName name="HTML_LineBefore">FALSE</definedName>
    <definedName name="HTML_Name">"tbarnes"</definedName>
    <definedName name="HTML_OBDlg2">TRUE</definedName>
    <definedName name="HTML_OBDlg4">TRUE</definedName>
    <definedName name="HTML_OS">0</definedName>
    <definedName name="HTML_PathFile">"C:\Documents and Settings\TBARNES\My Documents\HTML Stuff\Draw1.htm"</definedName>
    <definedName name="HTML_Title">""</definedName>
    <definedName name="_xlnm.Print_Area" localSheetId="2">'16άρι'!$A$1:$R$79</definedName>
    <definedName name="_xlnm.Print_Area" localSheetId="1">'32αρι'!$A$1:$R$79</definedName>
    <definedName name="_xlnm.Print_Area" localSheetId="0">'64αρι'!$A$1:$Q$80</definedName>
  </definedNames>
  <calcPr fullCalcOnLoad="1"/>
</workbook>
</file>

<file path=xl/comments1.xml><?xml version="1.0" encoding="utf-8"?>
<comments xmlns="http://schemas.openxmlformats.org/spreadsheetml/2006/main">
  <authors>
    <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<sst xmlns="http://schemas.openxmlformats.org/spreadsheetml/2006/main" count="273" uniqueCount="145">
  <si>
    <t>Ημερομηνία</t>
  </si>
  <si>
    <t>Σύλλογος</t>
  </si>
  <si>
    <t>Πόλη</t>
  </si>
  <si>
    <t>Επιδιαιτητής</t>
  </si>
  <si>
    <t>St.</t>
  </si>
  <si>
    <t>Βαθμοί</t>
  </si>
  <si>
    <t>Seed</t>
  </si>
  <si>
    <t>Επίθετο</t>
  </si>
  <si>
    <t>Όνομα</t>
  </si>
  <si>
    <t>2ος Γύρος</t>
  </si>
  <si>
    <t>3ος Γύρος</t>
  </si>
  <si>
    <t>Προημιτελικοί</t>
  </si>
  <si>
    <t>Ημιτελικοί</t>
  </si>
  <si>
    <t>1</t>
  </si>
  <si>
    <t>2</t>
  </si>
  <si>
    <t>a</t>
  </si>
  <si>
    <t>3</t>
  </si>
  <si>
    <t>4</t>
  </si>
  <si>
    <t>b</t>
  </si>
  <si>
    <t>Umpire</t>
  </si>
  <si>
    <t>5</t>
  </si>
  <si>
    <t>6</t>
  </si>
  <si>
    <t>7</t>
  </si>
  <si>
    <t>8</t>
  </si>
  <si>
    <t>9</t>
  </si>
  <si>
    <t>10</t>
  </si>
  <si>
    <t>11</t>
  </si>
  <si>
    <t>12</t>
  </si>
  <si>
    <t>13</t>
  </si>
  <si>
    <t>14</t>
  </si>
  <si>
    <t>15</t>
  </si>
  <si>
    <t>16</t>
  </si>
  <si>
    <t>Φιναλίστ 1:</t>
  </si>
  <si>
    <t>17</t>
  </si>
  <si>
    <t>18</t>
  </si>
  <si>
    <t>19</t>
  </si>
  <si>
    <t>20</t>
  </si>
  <si>
    <t>21</t>
  </si>
  <si>
    <t>22</t>
  </si>
  <si>
    <t>B</t>
  </si>
  <si>
    <t>23</t>
  </si>
  <si>
    <t>24</t>
  </si>
  <si>
    <t>25</t>
  </si>
  <si>
    <t>26</t>
  </si>
  <si>
    <t>A</t>
  </si>
  <si>
    <t>27</t>
  </si>
  <si>
    <t>28</t>
  </si>
  <si>
    <t>29</t>
  </si>
  <si>
    <t>30</t>
  </si>
  <si>
    <t>Τελικός</t>
  </si>
  <si>
    <t>Νικητής</t>
  </si>
  <si>
    <t>31</t>
  </si>
  <si>
    <t>32</t>
  </si>
  <si>
    <t>33</t>
  </si>
  <si>
    <t>34</t>
  </si>
  <si>
    <t>35</t>
  </si>
  <si>
    <t>36</t>
  </si>
  <si>
    <t>37</t>
  </si>
  <si>
    <t>38</t>
  </si>
  <si>
    <t>39</t>
  </si>
  <si>
    <t>40</t>
  </si>
  <si>
    <t>41</t>
  </si>
  <si>
    <t>42</t>
  </si>
  <si>
    <t>43</t>
  </si>
  <si>
    <t>44</t>
  </si>
  <si>
    <t>45</t>
  </si>
  <si>
    <t>46</t>
  </si>
  <si>
    <t>47</t>
  </si>
  <si>
    <t>48</t>
  </si>
  <si>
    <t>Φιναλίστ 2:</t>
  </si>
  <si>
    <t>49</t>
  </si>
  <si>
    <t>50</t>
  </si>
  <si>
    <t>51</t>
  </si>
  <si>
    <t>52</t>
  </si>
  <si>
    <t>53</t>
  </si>
  <si>
    <t>54</t>
  </si>
  <si>
    <t>55</t>
  </si>
  <si>
    <t>56</t>
  </si>
  <si>
    <t>57</t>
  </si>
  <si>
    <t>58</t>
  </si>
  <si>
    <t>59</t>
  </si>
  <si>
    <t>60</t>
  </si>
  <si>
    <t>61</t>
  </si>
  <si>
    <t>62</t>
  </si>
  <si>
    <t>63</t>
  </si>
  <si>
    <t>64</t>
  </si>
  <si>
    <t>Βαθμ. Αποδοχής</t>
  </si>
  <si>
    <t>#</t>
  </si>
  <si>
    <t>Seeded παίκτες</t>
  </si>
  <si>
    <t>Lucky Losers</t>
  </si>
  <si>
    <t>Αντικαθιστούν</t>
  </si>
  <si>
    <t>Κλήρωση:</t>
  </si>
  <si>
    <t>Ημερομ.</t>
  </si>
  <si>
    <t>Τελευταίος παίκτης ΑΑ</t>
  </si>
  <si>
    <t>Top ΑΑ</t>
  </si>
  <si>
    <t>Last ΑΑ</t>
  </si>
  <si>
    <t>Αντιπρόσωποι παικτών</t>
  </si>
  <si>
    <t>Βαθμ. Seed</t>
  </si>
  <si>
    <t>Υπογραφή Επιδιαιτητή</t>
  </si>
  <si>
    <t>Top seed</t>
  </si>
  <si>
    <t>Last seed</t>
  </si>
  <si>
    <t>ΗΜΕΡΟΜΗΝΙΑ</t>
  </si>
  <si>
    <t>ΠΟΛΗ</t>
  </si>
  <si>
    <t>ΟΜΙΛΟΣ</t>
  </si>
  <si>
    <t>Tourn. ID</t>
  </si>
  <si>
    <t>ΕΠΙΔΙΑΙΤΗΤΗΣ</t>
  </si>
  <si>
    <t>ΒΑΘ</t>
  </si>
  <si>
    <t>ΚΑΤ</t>
  </si>
  <si>
    <t>ΕΠΙΘΕΤΟ</t>
  </si>
  <si>
    <t>ΟΝΟΜΑ</t>
  </si>
  <si>
    <t>2ος Γυρος</t>
  </si>
  <si>
    <t>Προημητελικος</t>
  </si>
  <si>
    <t>Ημητελικος</t>
  </si>
  <si>
    <t>Τελικος</t>
  </si>
  <si>
    <t>Καταξη Αθλητων</t>
  </si>
  <si>
    <t>ΟΜΙΛΟΣ ΑΝΤΙΣΦΑΙΡΙΣΗΣ ΣΗΤΕΙΑΣ</t>
  </si>
  <si>
    <t>ΑΡΕΤΑΚΗΣ ΦΑΝΗΣ</t>
  </si>
  <si>
    <t>ΚΑΣΑΠΑΚΗΣ</t>
  </si>
  <si>
    <t>BYE</t>
  </si>
  <si>
    <t>ΣΦΕΝΔΟΥΡΑΚΗΣ Γ.</t>
  </si>
  <si>
    <t>4-1   4-2</t>
  </si>
  <si>
    <t>ΑΛΕΞΑΝΔΡΙΔΗΣ</t>
  </si>
  <si>
    <t>4-0    4-0</t>
  </si>
  <si>
    <t>ΚΑΛΔΙΡΗΣ</t>
  </si>
  <si>
    <t>4-1  4-2</t>
  </si>
  <si>
    <t>ΚΑΡΔΙΡΗΣ</t>
  </si>
  <si>
    <t>ΜΠΕΛΙΜΠΑΣΑΚΗΣ Γ.</t>
  </si>
  <si>
    <t>5-3   5-3</t>
  </si>
  <si>
    <t>ΜΠΕΛΙΜΠΑΣΑΚΗΣ</t>
  </si>
  <si>
    <t>ΤΖΑΝΟΠΟΥΛΟΣ</t>
  </si>
  <si>
    <t>4-1   5-3</t>
  </si>
  <si>
    <t>Νικητης</t>
  </si>
  <si>
    <t>ΚΟΥΒΑΡΤΑΣ</t>
  </si>
  <si>
    <t>ΧΑΜΗΛΑΚΗΣ Μ.</t>
  </si>
  <si>
    <t>ΧΑΜΗΛΑΚΗΣ</t>
  </si>
  <si>
    <t>ΠΕΤΡΑΚΗΣ</t>
  </si>
  <si>
    <t>4-2   1-4   10 3</t>
  </si>
  <si>
    <t>ΧΑΜΗΛΑΚΗΣ Π.</t>
  </si>
  <si>
    <t>4-1 2-4 (11-9)</t>
  </si>
  <si>
    <t>QIDEN</t>
  </si>
  <si>
    <t>7-3   4-1</t>
  </si>
  <si>
    <t>ΒΥΕ</t>
  </si>
  <si>
    <t>4-1  0-4  10 3</t>
  </si>
  <si>
    <t>ΚΟΝΤOΜΕΝΙΩΤΗΣ</t>
  </si>
  <si>
    <t>4-2 4-0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</si>
</sst>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quot;-$&quot;* #,##0.00_-;_-\$* \-??_-;_-@_-"/>
    <numFmt numFmtId="165" formatCode="dd/mm/yyyy"/>
    <numFmt numFmtId="166" formatCode="dd/mmm"/>
    <numFmt numFmtId="167" formatCode="dd/mm/yy"/>
  </numFmts>
  <fonts count="83">
    <font>
      <sz val="10"/>
      <name val="Arial"/>
      <family val="2"/>
    </font>
    <font>
      <sz val="7"/>
      <color indexed="9"/>
      <name val="Arial"/>
      <family val="2"/>
    </font>
    <font>
      <sz val="10"/>
      <color indexed="9"/>
      <name val="Arial"/>
      <family val="2"/>
    </font>
    <font>
      <b/>
      <sz val="20"/>
      <name val="Arial"/>
      <family val="2"/>
    </font>
    <font>
      <sz val="20"/>
      <name val="Arial"/>
      <family val="2"/>
    </font>
    <font>
      <sz val="20"/>
      <color indexed="9"/>
      <name val="Arial"/>
      <family val="2"/>
    </font>
    <font>
      <b/>
      <sz val="14"/>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6"/>
      <color indexed="9"/>
      <name val="Arial"/>
      <family val="2"/>
    </font>
    <font>
      <b/>
      <sz val="8.5"/>
      <name val="Arial"/>
      <family val="2"/>
    </font>
    <font>
      <sz val="8.5"/>
      <name val="Arial"/>
      <family val="2"/>
    </font>
    <font>
      <sz val="8.5"/>
      <color indexed="27"/>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i/>
      <sz val="8"/>
      <color indexed="10"/>
      <name val="Arial"/>
      <family val="2"/>
    </font>
    <font>
      <b/>
      <sz val="16"/>
      <name val="Arial"/>
      <family val="2"/>
    </font>
    <font>
      <sz val="12"/>
      <name val="Arial"/>
      <family val="2"/>
    </font>
    <font>
      <sz val="10"/>
      <name val="ITF"/>
      <family val="5"/>
    </font>
    <font>
      <sz val="8.5"/>
      <color indexed="14"/>
      <name val="Arial"/>
      <family val="2"/>
    </font>
    <font>
      <b/>
      <sz val="8.5"/>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sz val="8"/>
      <color indexed="8"/>
      <name val="Arial"/>
      <family val="2"/>
    </font>
    <font>
      <sz val="8"/>
      <color indexed="9"/>
      <name val="Arial"/>
      <family val="2"/>
    </font>
    <font>
      <i/>
      <sz val="8"/>
      <color indexed="9"/>
      <name val="Arial"/>
      <family val="2"/>
    </font>
    <font>
      <i/>
      <sz val="8"/>
      <color indexed="8"/>
      <name val="Arial"/>
      <family val="2"/>
    </font>
    <font>
      <i/>
      <sz val="8"/>
      <name val="Arial"/>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family val="2"/>
    </font>
    <font>
      <u val="single"/>
      <sz val="10"/>
      <color theme="11"/>
      <name val="Arial"/>
      <family val="2"/>
    </font>
    <font>
      <b/>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21" borderId="2" applyNumberFormat="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8" fillId="28" borderId="3" applyNumberFormat="0" applyAlignment="0" applyProtection="0"/>
    <xf numFmtId="0" fontId="69" fillId="0" borderId="0" applyNumberFormat="0" applyFill="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30" borderId="0" applyNumberFormat="0" applyBorder="0" applyAlignment="0" applyProtection="0"/>
    <xf numFmtId="0" fontId="0" fillId="0" borderId="0">
      <alignment/>
      <protection/>
    </xf>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75" fillId="31" borderId="0" applyNumberFormat="0" applyBorder="0" applyAlignment="0" applyProtection="0"/>
    <xf numFmtId="9" fontId="0" fillId="0" borderId="0" applyFill="0" applyBorder="0" applyAlignment="0" applyProtection="0"/>
    <xf numFmtId="0" fontId="76" fillId="0" borderId="0" applyNumberFormat="0" applyFill="0" applyBorder="0" applyAlignment="0" applyProtection="0"/>
    <xf numFmtId="0" fontId="0" fillId="32" borderId="7" applyNumberFormat="0" applyFont="0" applyAlignment="0" applyProtection="0"/>
    <xf numFmtId="0" fontId="77" fillId="0" borderId="8" applyNumberFormat="0" applyFill="0" applyAlignment="0" applyProtection="0"/>
    <xf numFmtId="0" fontId="78" fillId="0" borderId="9"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8" borderId="1" applyNumberFormat="0" applyAlignment="0" applyProtection="0"/>
  </cellStyleXfs>
  <cellXfs count="330">
    <xf numFmtId="0" fontId="0" fillId="0" borderId="0" xfId="0" applyAlignment="1">
      <alignment/>
    </xf>
    <xf numFmtId="0" fontId="0" fillId="0" borderId="0" xfId="49">
      <alignment/>
      <protection/>
    </xf>
    <xf numFmtId="0" fontId="1" fillId="0" borderId="0" xfId="49" applyFont="1">
      <alignment/>
      <protection/>
    </xf>
    <xf numFmtId="0" fontId="2" fillId="0" borderId="0" xfId="49" applyFont="1">
      <alignment/>
      <protection/>
    </xf>
    <xf numFmtId="49" fontId="3" fillId="0" borderId="0" xfId="49" applyNumberFormat="1" applyFont="1" applyAlignment="1">
      <alignment vertical="top"/>
      <protection/>
    </xf>
    <xf numFmtId="49" fontId="4" fillId="0" borderId="0" xfId="49" applyNumberFormat="1" applyFont="1" applyAlignment="1">
      <alignment vertical="top"/>
      <protection/>
    </xf>
    <xf numFmtId="49" fontId="5" fillId="0" borderId="0" xfId="49" applyNumberFormat="1" applyFont="1" applyAlignment="1">
      <alignment vertical="top"/>
      <protection/>
    </xf>
    <xf numFmtId="49" fontId="6" fillId="0" borderId="0" xfId="49" applyNumberFormat="1" applyFont="1" applyAlignment="1">
      <alignment horizontal="left"/>
      <protection/>
    </xf>
    <xf numFmtId="49" fontId="7" fillId="0" borderId="0" xfId="49" applyNumberFormat="1" applyFont="1" applyAlignment="1">
      <alignment horizontal="left"/>
      <protection/>
    </xf>
    <xf numFmtId="49" fontId="8" fillId="0" borderId="0" xfId="49" applyNumberFormat="1" applyFont="1" applyAlignment="1">
      <alignment horizontal="left"/>
      <protection/>
    </xf>
    <xf numFmtId="0" fontId="4" fillId="0" borderId="0" xfId="49" applyFont="1" applyAlignment="1">
      <alignment vertical="top"/>
      <protection/>
    </xf>
    <xf numFmtId="49" fontId="9" fillId="0" borderId="0" xfId="49" applyNumberFormat="1" applyFont="1" applyAlignment="1">
      <alignment horizontal="left"/>
      <protection/>
    </xf>
    <xf numFmtId="49" fontId="9" fillId="0" borderId="0" xfId="49" applyNumberFormat="1" applyFont="1">
      <alignment/>
      <protection/>
    </xf>
    <xf numFmtId="49" fontId="0" fillId="0" borderId="0" xfId="49" applyNumberFormat="1" applyFont="1">
      <alignment/>
      <protection/>
    </xf>
    <xf numFmtId="49" fontId="2" fillId="0" borderId="0" xfId="49" applyNumberFormat="1" applyFont="1">
      <alignment/>
      <protection/>
    </xf>
    <xf numFmtId="0" fontId="0" fillId="0" borderId="0" xfId="49" applyFont="1">
      <alignment/>
      <protection/>
    </xf>
    <xf numFmtId="49" fontId="10" fillId="33" borderId="0" xfId="49" applyNumberFormat="1" applyFont="1" applyFill="1" applyAlignment="1">
      <alignment vertical="center"/>
      <protection/>
    </xf>
    <xf numFmtId="49" fontId="11" fillId="33" borderId="0" xfId="49" applyNumberFormat="1" applyFont="1" applyFill="1" applyAlignment="1">
      <alignment vertical="center"/>
      <protection/>
    </xf>
    <xf numFmtId="49" fontId="12" fillId="33" borderId="0" xfId="49" applyNumberFormat="1" applyFont="1" applyFill="1" applyAlignment="1">
      <alignment horizontal="right" vertical="center"/>
      <protection/>
    </xf>
    <xf numFmtId="0" fontId="13" fillId="0" borderId="0" xfId="49" applyFont="1" applyAlignment="1">
      <alignment vertical="center"/>
      <protection/>
    </xf>
    <xf numFmtId="49" fontId="14" fillId="0" borderId="10" xfId="49" applyNumberFormat="1" applyFont="1" applyBorder="1" applyAlignment="1">
      <alignment vertical="center"/>
      <protection/>
    </xf>
    <xf numFmtId="49" fontId="0" fillId="0" borderId="10" xfId="49" applyNumberFormat="1" applyFont="1" applyBorder="1" applyAlignment="1">
      <alignment vertical="center"/>
      <protection/>
    </xf>
    <xf numFmtId="49" fontId="15" fillId="0" borderId="10" xfId="49" applyNumberFormat="1" applyFont="1" applyBorder="1" applyAlignment="1">
      <alignment vertical="center"/>
      <protection/>
    </xf>
    <xf numFmtId="49" fontId="14" fillId="0" borderId="10" xfId="54" applyNumberFormat="1" applyFont="1" applyFill="1" applyBorder="1" applyAlignment="1" applyProtection="1">
      <alignment vertical="center"/>
      <protection locked="0"/>
    </xf>
    <xf numFmtId="0" fontId="16" fillId="0" borderId="10" xfId="49" applyFont="1" applyBorder="1" applyAlignment="1">
      <alignment horizontal="right" vertical="center"/>
      <protection/>
    </xf>
    <xf numFmtId="49" fontId="16" fillId="0" borderId="10" xfId="49" applyNumberFormat="1" applyFont="1" applyBorder="1" applyAlignment="1">
      <alignment horizontal="right" vertical="center"/>
      <protection/>
    </xf>
    <xf numFmtId="0" fontId="14" fillId="0" borderId="0" xfId="49" applyFont="1" applyAlignment="1">
      <alignment vertical="center"/>
      <protection/>
    </xf>
    <xf numFmtId="49" fontId="17" fillId="33" borderId="0" xfId="49" applyNumberFormat="1" applyFont="1" applyFill="1" applyAlignment="1">
      <alignment horizontal="right" vertical="center"/>
      <protection/>
    </xf>
    <xf numFmtId="49" fontId="17" fillId="33" borderId="0" xfId="49" applyNumberFormat="1" applyFont="1" applyFill="1" applyAlignment="1">
      <alignment horizontal="center" vertical="center"/>
      <protection/>
    </xf>
    <xf numFmtId="49" fontId="17" fillId="33" borderId="0" xfId="49" applyNumberFormat="1" applyFont="1" applyFill="1" applyAlignment="1">
      <alignment horizontal="left" vertical="center"/>
      <protection/>
    </xf>
    <xf numFmtId="49" fontId="1" fillId="33" borderId="0" xfId="49" applyNumberFormat="1" applyFont="1" applyFill="1" applyAlignment="1">
      <alignment horizontal="center" vertical="center"/>
      <protection/>
    </xf>
    <xf numFmtId="49" fontId="1" fillId="33" borderId="0" xfId="49" applyNumberFormat="1" applyFont="1" applyFill="1" applyAlignment="1">
      <alignment vertical="center"/>
      <protection/>
    </xf>
    <xf numFmtId="49" fontId="13" fillId="33" borderId="0" xfId="49" applyNumberFormat="1" applyFont="1" applyFill="1" applyAlignment="1">
      <alignment horizontal="right" vertical="center"/>
      <protection/>
    </xf>
    <xf numFmtId="49" fontId="13" fillId="0" borderId="0" xfId="49" applyNumberFormat="1" applyFont="1" applyAlignment="1">
      <alignment horizontal="center" vertical="center"/>
      <protection/>
    </xf>
    <xf numFmtId="0" fontId="13" fillId="0" borderId="0" xfId="49" applyFont="1" applyAlignment="1">
      <alignment horizontal="center" vertical="center"/>
      <protection/>
    </xf>
    <xf numFmtId="49" fontId="13" fillId="0" borderId="0" xfId="49" applyNumberFormat="1" applyFont="1" applyAlignment="1">
      <alignment horizontal="left" vertical="center"/>
      <protection/>
    </xf>
    <xf numFmtId="49" fontId="0" fillId="0" borderId="0" xfId="49" applyNumberFormat="1" applyFont="1" applyAlignment="1">
      <alignment vertical="center"/>
      <protection/>
    </xf>
    <xf numFmtId="49" fontId="18" fillId="0" borderId="0" xfId="49" applyNumberFormat="1" applyFont="1" applyAlignment="1">
      <alignment horizontal="center" vertical="center"/>
      <protection/>
    </xf>
    <xf numFmtId="49" fontId="18" fillId="0" borderId="0" xfId="49" applyNumberFormat="1" applyFont="1" applyAlignment="1">
      <alignment vertical="center"/>
      <protection/>
    </xf>
    <xf numFmtId="49" fontId="19" fillId="33" borderId="0" xfId="49" applyNumberFormat="1" applyFont="1" applyFill="1" applyAlignment="1">
      <alignment horizontal="center" vertical="center"/>
      <protection/>
    </xf>
    <xf numFmtId="0" fontId="20" fillId="0" borderId="11" xfId="49" applyFont="1" applyBorder="1" applyAlignment="1">
      <alignment vertical="center"/>
      <protection/>
    </xf>
    <xf numFmtId="0" fontId="21" fillId="34" borderId="11" xfId="49" applyFont="1" applyFill="1" applyBorder="1" applyAlignment="1">
      <alignment horizontal="center" vertical="center"/>
      <protection/>
    </xf>
    <xf numFmtId="0" fontId="19" fillId="0" borderId="11" xfId="49" applyFont="1" applyBorder="1" applyAlignment="1">
      <alignment vertical="center"/>
      <protection/>
    </xf>
    <xf numFmtId="49" fontId="22" fillId="0" borderId="11" xfId="49" applyNumberFormat="1" applyFont="1" applyBorder="1" applyAlignment="1">
      <alignment horizontal="left" vertical="center"/>
      <protection/>
    </xf>
    <xf numFmtId="0" fontId="22" fillId="0" borderId="11" xfId="49" applyFont="1" applyBorder="1" applyAlignment="1">
      <alignment vertical="center"/>
      <protection/>
    </xf>
    <xf numFmtId="49" fontId="22" fillId="0" borderId="11" xfId="49" applyNumberFormat="1" applyFont="1" applyBorder="1" applyAlignment="1">
      <alignment vertical="center"/>
      <protection/>
    </xf>
    <xf numFmtId="49" fontId="22" fillId="0" borderId="0" xfId="49" applyNumberFormat="1" applyFont="1" applyAlignment="1">
      <alignment vertical="center"/>
      <protection/>
    </xf>
    <xf numFmtId="0" fontId="0" fillId="35" borderId="0" xfId="49" applyFont="1" applyFill="1" applyAlignment="1">
      <alignment vertical="center"/>
      <protection/>
    </xf>
    <xf numFmtId="0" fontId="0" fillId="0" borderId="0" xfId="49" applyFont="1" applyAlignment="1">
      <alignment vertical="center"/>
      <protection/>
    </xf>
    <xf numFmtId="0" fontId="0" fillId="0" borderId="12" xfId="49" applyFont="1" applyBorder="1" applyAlignment="1">
      <alignment vertical="center"/>
      <protection/>
    </xf>
    <xf numFmtId="49" fontId="20" fillId="33" borderId="0" xfId="49" applyNumberFormat="1" applyFont="1" applyFill="1" applyAlignment="1">
      <alignment horizontal="center" vertical="center"/>
      <protection/>
    </xf>
    <xf numFmtId="0" fontId="23" fillId="35" borderId="13" xfId="49" applyFont="1" applyFill="1" applyBorder="1" applyAlignment="1">
      <alignment horizontal="right" vertical="center"/>
      <protection/>
    </xf>
    <xf numFmtId="0" fontId="22" fillId="0" borderId="0" xfId="49" applyFont="1" applyAlignment="1">
      <alignment vertical="center"/>
      <protection/>
    </xf>
    <xf numFmtId="0" fontId="23" fillId="35" borderId="14" xfId="49" applyFont="1" applyFill="1" applyBorder="1" applyAlignment="1">
      <alignment horizontal="right" vertical="center"/>
      <protection/>
    </xf>
    <xf numFmtId="0" fontId="0" fillId="0" borderId="15" xfId="49" applyFont="1" applyBorder="1" applyAlignment="1">
      <alignment vertical="center"/>
      <protection/>
    </xf>
    <xf numFmtId="49" fontId="22" fillId="0" borderId="16" xfId="49" applyNumberFormat="1" applyFont="1" applyBorder="1" applyAlignment="1">
      <alignment horizontal="left" vertical="center"/>
      <protection/>
    </xf>
    <xf numFmtId="0" fontId="22" fillId="0" borderId="0" xfId="49" applyFont="1" applyAlignment="1">
      <alignment horizontal="center" vertical="center"/>
      <protection/>
    </xf>
    <xf numFmtId="49" fontId="22" fillId="0" borderId="17" xfId="49" applyNumberFormat="1" applyFont="1" applyBorder="1" applyAlignment="1">
      <alignment vertical="center"/>
      <protection/>
    </xf>
    <xf numFmtId="0" fontId="22" fillId="0" borderId="0" xfId="49" applyFont="1" applyAlignment="1">
      <alignment horizontal="left" vertical="center"/>
      <protection/>
    </xf>
    <xf numFmtId="0" fontId="1" fillId="0" borderId="0" xfId="49" applyFont="1" applyAlignment="1">
      <alignment horizontal="right" vertical="center"/>
      <protection/>
    </xf>
    <xf numFmtId="0" fontId="23" fillId="35" borderId="17" xfId="49" applyFont="1" applyFill="1" applyBorder="1" applyAlignment="1">
      <alignment horizontal="right" vertical="center"/>
      <protection/>
    </xf>
    <xf numFmtId="49" fontId="22" fillId="0" borderId="0" xfId="49" applyNumberFormat="1" applyFont="1" applyAlignment="1">
      <alignment horizontal="left" vertical="center"/>
      <protection/>
    </xf>
    <xf numFmtId="49" fontId="22" fillId="0" borderId="17" xfId="49" applyNumberFormat="1" applyFont="1" applyBorder="1" applyAlignment="1">
      <alignment horizontal="left" vertical="center"/>
      <protection/>
    </xf>
    <xf numFmtId="49" fontId="24" fillId="0" borderId="16" xfId="49" applyNumberFormat="1" applyFont="1" applyBorder="1" applyAlignment="1">
      <alignment horizontal="right" vertical="center"/>
      <protection/>
    </xf>
    <xf numFmtId="49" fontId="22" fillId="0" borderId="16" xfId="49" applyNumberFormat="1" applyFont="1" applyBorder="1" applyAlignment="1">
      <alignment vertical="center"/>
      <protection/>
    </xf>
    <xf numFmtId="49" fontId="24" fillId="0" borderId="0" xfId="49" applyNumberFormat="1" applyFont="1" applyAlignment="1">
      <alignment horizontal="right" vertical="center"/>
      <protection/>
    </xf>
    <xf numFmtId="0" fontId="0" fillId="0" borderId="18" xfId="49" applyFont="1" applyBorder="1" applyAlignment="1">
      <alignment vertical="center"/>
      <protection/>
    </xf>
    <xf numFmtId="0" fontId="25" fillId="35" borderId="0" xfId="49" applyFont="1" applyFill="1" applyAlignment="1">
      <alignment horizontal="right" vertical="center"/>
      <protection/>
    </xf>
    <xf numFmtId="0" fontId="26" fillId="0" borderId="0" xfId="49" applyFont="1" applyAlignment="1">
      <alignment vertical="center"/>
      <protection/>
    </xf>
    <xf numFmtId="0" fontId="22" fillId="0" borderId="16" xfId="49" applyFont="1" applyBorder="1" applyAlignment="1">
      <alignment horizontal="right" vertical="center"/>
      <protection/>
    </xf>
    <xf numFmtId="0" fontId="23" fillId="35" borderId="0" xfId="49" applyFont="1" applyFill="1" applyAlignment="1">
      <alignment horizontal="right" vertical="center"/>
      <protection/>
    </xf>
    <xf numFmtId="0" fontId="27" fillId="35" borderId="17" xfId="49" applyFont="1" applyFill="1" applyBorder="1" applyAlignment="1">
      <alignment vertical="center"/>
      <protection/>
    </xf>
    <xf numFmtId="49" fontId="22" fillId="36" borderId="0" xfId="49" applyNumberFormat="1" applyFont="1" applyFill="1" applyAlignment="1">
      <alignment vertical="center"/>
      <protection/>
    </xf>
    <xf numFmtId="49" fontId="17" fillId="36" borderId="0" xfId="49" applyNumberFormat="1" applyFont="1" applyFill="1" applyAlignment="1">
      <alignment horizontal="center" vertical="center"/>
      <protection/>
    </xf>
    <xf numFmtId="0" fontId="22" fillId="36" borderId="11" xfId="49" applyFont="1" applyFill="1" applyBorder="1" applyAlignment="1">
      <alignment vertical="center"/>
      <protection/>
    </xf>
    <xf numFmtId="49" fontId="22" fillId="36" borderId="11" xfId="49" applyNumberFormat="1" applyFont="1" applyFill="1" applyBorder="1" applyAlignment="1">
      <alignment vertical="center"/>
      <protection/>
    </xf>
    <xf numFmtId="0" fontId="20" fillId="35" borderId="0" xfId="49" applyFont="1" applyFill="1" applyAlignment="1">
      <alignment horizontal="right" vertical="center"/>
      <protection/>
    </xf>
    <xf numFmtId="0" fontId="1" fillId="36" borderId="0" xfId="49" applyFont="1" applyFill="1" applyAlignment="1">
      <alignment horizontal="right" vertical="center"/>
      <protection/>
    </xf>
    <xf numFmtId="0" fontId="23" fillId="36" borderId="14" xfId="49" applyFont="1" applyFill="1" applyBorder="1" applyAlignment="1">
      <alignment horizontal="right" vertical="center"/>
      <protection/>
    </xf>
    <xf numFmtId="0" fontId="28" fillId="35" borderId="0" xfId="49" applyFont="1" applyFill="1" applyAlignment="1">
      <alignment horizontal="right" vertical="center"/>
      <protection/>
    </xf>
    <xf numFmtId="49" fontId="22" fillId="36" borderId="16" xfId="49" applyNumberFormat="1" applyFont="1" applyFill="1" applyBorder="1" applyAlignment="1">
      <alignment vertical="center"/>
      <protection/>
    </xf>
    <xf numFmtId="49" fontId="22" fillId="36" borderId="0" xfId="49" applyNumberFormat="1" applyFont="1" applyFill="1" applyAlignment="1">
      <alignment horizontal="center" vertical="center"/>
      <protection/>
    </xf>
    <xf numFmtId="49" fontId="19" fillId="0" borderId="0" xfId="49" applyNumberFormat="1" applyFont="1" applyAlignment="1">
      <alignment horizontal="center" vertical="center"/>
      <protection/>
    </xf>
    <xf numFmtId="49" fontId="20" fillId="0" borderId="11" xfId="49" applyNumberFormat="1" applyFont="1" applyBorder="1" applyAlignment="1">
      <alignment horizontal="center" vertical="center"/>
      <protection/>
    </xf>
    <xf numFmtId="1" fontId="20" fillId="0" borderId="11" xfId="49" applyNumberFormat="1" applyFont="1" applyBorder="1" applyAlignment="1">
      <alignment horizontal="center" vertical="center"/>
      <protection/>
    </xf>
    <xf numFmtId="49" fontId="29" fillId="0" borderId="11" xfId="49" applyNumberFormat="1" applyFont="1" applyBorder="1" applyAlignment="1">
      <alignment vertical="center"/>
      <protection/>
    </xf>
    <xf numFmtId="49" fontId="30" fillId="0" borderId="11" xfId="49" applyNumberFormat="1" applyFont="1" applyBorder="1" applyAlignment="1">
      <alignment vertical="center"/>
      <protection/>
    </xf>
    <xf numFmtId="49" fontId="24" fillId="0" borderId="11" xfId="49" applyNumberFormat="1" applyFont="1" applyBorder="1" applyAlignment="1">
      <alignment horizontal="right" vertical="center"/>
      <protection/>
    </xf>
    <xf numFmtId="0" fontId="10" fillId="33" borderId="19" xfId="49" applyFont="1" applyFill="1" applyBorder="1" applyAlignment="1">
      <alignment vertical="center"/>
      <protection/>
    </xf>
    <xf numFmtId="0" fontId="10" fillId="33" borderId="20" xfId="49" applyFont="1" applyFill="1" applyBorder="1" applyAlignment="1">
      <alignment vertical="center"/>
      <protection/>
    </xf>
    <xf numFmtId="0" fontId="10" fillId="33" borderId="13" xfId="49" applyFont="1" applyFill="1" applyBorder="1" applyAlignment="1">
      <alignment vertical="center"/>
      <protection/>
    </xf>
    <xf numFmtId="49" fontId="12" fillId="33" borderId="20" xfId="49" applyNumberFormat="1" applyFont="1" applyFill="1" applyBorder="1" applyAlignment="1">
      <alignment horizontal="center" vertical="center"/>
      <protection/>
    </xf>
    <xf numFmtId="49" fontId="12" fillId="33" borderId="20" xfId="49" applyNumberFormat="1" applyFont="1" applyFill="1" applyBorder="1" applyAlignment="1">
      <alignment vertical="center"/>
      <protection/>
    </xf>
    <xf numFmtId="49" fontId="12" fillId="33" borderId="11" xfId="49" applyNumberFormat="1" applyFont="1" applyFill="1" applyBorder="1" applyAlignment="1">
      <alignment horizontal="center" vertical="center"/>
      <protection/>
    </xf>
    <xf numFmtId="49" fontId="12" fillId="33" borderId="13" xfId="49" applyNumberFormat="1" applyFont="1" applyFill="1" applyBorder="1" applyAlignment="1">
      <alignment horizontal="center" vertical="center"/>
      <protection/>
    </xf>
    <xf numFmtId="49" fontId="11" fillId="33" borderId="20" xfId="49" applyNumberFormat="1" applyFont="1" applyFill="1" applyBorder="1" applyAlignment="1">
      <alignment vertical="center"/>
      <protection/>
    </xf>
    <xf numFmtId="49" fontId="11" fillId="33" borderId="13" xfId="49" applyNumberFormat="1" applyFont="1" applyFill="1" applyBorder="1" applyAlignment="1">
      <alignment vertical="center"/>
      <protection/>
    </xf>
    <xf numFmtId="49" fontId="10" fillId="33" borderId="20" xfId="49" applyNumberFormat="1" applyFont="1" applyFill="1" applyBorder="1" applyAlignment="1">
      <alignment horizontal="left" vertical="center"/>
      <protection/>
    </xf>
    <xf numFmtId="49" fontId="10" fillId="0" borderId="20" xfId="49" applyNumberFormat="1" applyFont="1" applyBorder="1" applyAlignment="1">
      <alignment horizontal="left" vertical="center"/>
      <protection/>
    </xf>
    <xf numFmtId="49" fontId="11" fillId="35" borderId="13" xfId="49" applyNumberFormat="1" applyFont="1" applyFill="1" applyBorder="1" applyAlignment="1">
      <alignment vertical="center"/>
      <protection/>
    </xf>
    <xf numFmtId="0" fontId="17" fillId="0" borderId="0" xfId="49" applyFont="1" applyAlignment="1">
      <alignment vertical="center"/>
      <protection/>
    </xf>
    <xf numFmtId="49" fontId="17" fillId="0" borderId="21" xfId="49" applyNumberFormat="1" applyFont="1" applyBorder="1" applyAlignment="1">
      <alignment vertical="center"/>
      <protection/>
    </xf>
    <xf numFmtId="49" fontId="17" fillId="0" borderId="0" xfId="49" applyNumberFormat="1" applyFont="1" applyAlignment="1">
      <alignment vertical="center"/>
      <protection/>
    </xf>
    <xf numFmtId="49" fontId="17" fillId="0" borderId="17" xfId="49" applyNumberFormat="1" applyFont="1" applyBorder="1" applyAlignment="1">
      <alignment horizontal="right" vertical="center"/>
      <protection/>
    </xf>
    <xf numFmtId="49" fontId="17" fillId="0" borderId="0" xfId="49" applyNumberFormat="1" applyFont="1" applyAlignment="1">
      <alignment horizontal="center" vertical="center"/>
      <protection/>
    </xf>
    <xf numFmtId="0" fontId="17" fillId="35" borderId="17" xfId="49" applyFont="1" applyFill="1" applyBorder="1" applyAlignment="1">
      <alignment vertical="center"/>
      <protection/>
    </xf>
    <xf numFmtId="0" fontId="17" fillId="35" borderId="0" xfId="49" applyFont="1" applyFill="1" applyAlignment="1">
      <alignment vertical="center"/>
      <protection/>
    </xf>
    <xf numFmtId="49" fontId="17" fillId="35" borderId="17" xfId="49" applyNumberFormat="1" applyFont="1" applyFill="1" applyBorder="1" applyAlignment="1">
      <alignment vertical="center"/>
      <protection/>
    </xf>
    <xf numFmtId="49" fontId="31" fillId="0" borderId="0" xfId="49" applyNumberFormat="1" applyFont="1" applyAlignment="1">
      <alignment horizontal="center" vertical="center"/>
      <protection/>
    </xf>
    <xf numFmtId="49" fontId="1" fillId="0" borderId="0" xfId="49" applyNumberFormat="1" applyFont="1" applyAlignment="1">
      <alignment vertical="center"/>
      <protection/>
    </xf>
    <xf numFmtId="49" fontId="1" fillId="0" borderId="17" xfId="49" applyNumberFormat="1" applyFont="1" applyBorder="1" applyAlignment="1">
      <alignment vertical="center"/>
      <protection/>
    </xf>
    <xf numFmtId="49" fontId="10" fillId="35" borderId="22" xfId="49" applyNumberFormat="1" applyFont="1" applyFill="1" applyBorder="1" applyAlignment="1">
      <alignment vertical="center"/>
      <protection/>
    </xf>
    <xf numFmtId="49" fontId="10" fillId="33" borderId="23" xfId="49" applyNumberFormat="1" applyFont="1" applyFill="1" applyBorder="1" applyAlignment="1">
      <alignment vertical="center"/>
      <protection/>
    </xf>
    <xf numFmtId="49" fontId="1" fillId="33" borderId="17" xfId="49" applyNumberFormat="1" applyFont="1" applyFill="1" applyBorder="1" applyAlignment="1">
      <alignment vertical="center"/>
      <protection/>
    </xf>
    <xf numFmtId="0" fontId="17" fillId="0" borderId="11" xfId="49" applyFont="1" applyBorder="1" applyAlignment="1">
      <alignment vertical="center"/>
      <protection/>
    </xf>
    <xf numFmtId="49" fontId="1" fillId="0" borderId="11" xfId="49" applyNumberFormat="1" applyFont="1" applyBorder="1" applyAlignment="1">
      <alignment vertical="center"/>
      <protection/>
    </xf>
    <xf numFmtId="49" fontId="17" fillId="0" borderId="11" xfId="49" applyNumberFormat="1" applyFont="1" applyBorder="1" applyAlignment="1">
      <alignment vertical="center"/>
      <protection/>
    </xf>
    <xf numFmtId="49" fontId="1" fillId="0" borderId="16" xfId="49" applyNumberFormat="1" applyFont="1" applyBorder="1" applyAlignment="1">
      <alignment vertical="center"/>
      <protection/>
    </xf>
    <xf numFmtId="49" fontId="17" fillId="0" borderId="24" xfId="49" applyNumberFormat="1" applyFont="1" applyBorder="1" applyAlignment="1">
      <alignment vertical="center"/>
      <protection/>
    </xf>
    <xf numFmtId="49" fontId="17" fillId="0" borderId="16" xfId="49" applyNumberFormat="1" applyFont="1" applyBorder="1" applyAlignment="1">
      <alignment horizontal="right" vertical="center"/>
      <protection/>
    </xf>
    <xf numFmtId="0" fontId="17" fillId="33" borderId="21" xfId="49" applyFont="1" applyFill="1" applyBorder="1" applyAlignment="1">
      <alignment vertical="center"/>
      <protection/>
    </xf>
    <xf numFmtId="49" fontId="17" fillId="33" borderId="17" xfId="49" applyNumberFormat="1" applyFont="1" applyFill="1" applyBorder="1" applyAlignment="1">
      <alignment horizontal="right" vertical="center"/>
      <protection/>
    </xf>
    <xf numFmtId="0" fontId="10" fillId="33" borderId="24" xfId="49" applyFont="1" applyFill="1" applyBorder="1" applyAlignment="1">
      <alignment vertical="center"/>
      <protection/>
    </xf>
    <xf numFmtId="0" fontId="10" fillId="33" borderId="11" xfId="49" applyFont="1" applyFill="1" applyBorder="1" applyAlignment="1">
      <alignment vertical="center"/>
      <protection/>
    </xf>
    <xf numFmtId="0" fontId="10" fillId="33" borderId="16" xfId="49" applyFont="1" applyFill="1" applyBorder="1" applyAlignment="1">
      <alignment vertical="center"/>
      <protection/>
    </xf>
    <xf numFmtId="0" fontId="17" fillId="0" borderId="17" xfId="49" applyFont="1" applyBorder="1" applyAlignment="1">
      <alignment horizontal="right" vertical="center"/>
      <protection/>
    </xf>
    <xf numFmtId="0" fontId="17" fillId="0" borderId="16" xfId="49" applyFont="1" applyBorder="1" applyAlignment="1">
      <alignment horizontal="right" vertical="center"/>
      <protection/>
    </xf>
    <xf numFmtId="49" fontId="17" fillId="0" borderId="11" xfId="49" applyNumberFormat="1" applyFont="1" applyBorder="1" applyAlignment="1">
      <alignment horizontal="center" vertical="center"/>
      <protection/>
    </xf>
    <xf numFmtId="0" fontId="17" fillId="35" borderId="16" xfId="49" applyFont="1" applyFill="1" applyBorder="1" applyAlignment="1">
      <alignment vertical="center"/>
      <protection/>
    </xf>
    <xf numFmtId="0" fontId="17" fillId="35" borderId="11" xfId="49" applyFont="1" applyFill="1" applyBorder="1" applyAlignment="1">
      <alignment vertical="center"/>
      <protection/>
    </xf>
    <xf numFmtId="49" fontId="17" fillId="35" borderId="16" xfId="49" applyNumberFormat="1" applyFont="1" applyFill="1" applyBorder="1" applyAlignment="1">
      <alignment vertical="center"/>
      <protection/>
    </xf>
    <xf numFmtId="49" fontId="31" fillId="0" borderId="11" xfId="49" applyNumberFormat="1" applyFont="1" applyBorder="1" applyAlignment="1">
      <alignment horizontal="center" vertical="center"/>
      <protection/>
    </xf>
    <xf numFmtId="0" fontId="23" fillId="35" borderId="16" xfId="49" applyFont="1" applyFill="1" applyBorder="1" applyAlignment="1">
      <alignment horizontal="right" vertical="center"/>
      <protection/>
    </xf>
    <xf numFmtId="0" fontId="0" fillId="0" borderId="0" xfId="0" applyAlignment="1">
      <alignment horizontal="center"/>
    </xf>
    <xf numFmtId="0" fontId="2" fillId="0" borderId="0" xfId="0" applyFont="1" applyAlignment="1">
      <alignment horizontal="center"/>
    </xf>
    <xf numFmtId="0" fontId="1" fillId="0" borderId="0" xfId="0" applyFont="1" applyAlignment="1">
      <alignment/>
    </xf>
    <xf numFmtId="0" fontId="2" fillId="0" borderId="0" xfId="0" applyFont="1" applyAlignment="1">
      <alignment/>
    </xf>
    <xf numFmtId="0" fontId="0" fillId="0" borderId="0" xfId="0" applyAlignment="1">
      <alignment horizontal="left"/>
    </xf>
    <xf numFmtId="49" fontId="34" fillId="0" borderId="0" xfId="0" applyNumberFormat="1" applyFont="1" applyBorder="1" applyAlignment="1">
      <alignment vertical="top"/>
    </xf>
    <xf numFmtId="49" fontId="3" fillId="0" borderId="0" xfId="0" applyNumberFormat="1" applyFont="1" applyBorder="1" applyAlignment="1">
      <alignment vertical="top"/>
    </xf>
    <xf numFmtId="49" fontId="4" fillId="0" borderId="0" xfId="0" applyNumberFormat="1" applyFont="1" applyBorder="1" applyAlignment="1">
      <alignment horizontal="center" vertical="top"/>
    </xf>
    <xf numFmtId="49" fontId="5" fillId="0" borderId="0" xfId="0" applyNumberFormat="1" applyFont="1" applyBorder="1" applyAlignment="1">
      <alignment horizontal="center" vertical="top"/>
    </xf>
    <xf numFmtId="49" fontId="4" fillId="0" borderId="0" xfId="0" applyNumberFormat="1" applyFont="1" applyBorder="1" applyAlignment="1">
      <alignment vertical="top"/>
    </xf>
    <xf numFmtId="49" fontId="5" fillId="0" borderId="0" xfId="0" applyNumberFormat="1" applyFont="1" applyBorder="1" applyAlignment="1">
      <alignment vertical="top"/>
    </xf>
    <xf numFmtId="49" fontId="35" fillId="0" borderId="0" xfId="0" applyNumberFormat="1" applyFont="1" applyFill="1" applyBorder="1" applyAlignment="1">
      <alignment horizontal="left" vertical="top"/>
    </xf>
    <xf numFmtId="49" fontId="36" fillId="0" borderId="0" xfId="0" applyNumberFormat="1" applyFont="1" applyAlignment="1">
      <alignment horizontal="right" vertical="top"/>
    </xf>
    <xf numFmtId="49" fontId="5" fillId="0" borderId="0" xfId="0" applyNumberFormat="1" applyFont="1" applyAlignment="1">
      <alignment vertical="top"/>
    </xf>
    <xf numFmtId="0" fontId="4" fillId="0" borderId="0" xfId="0" applyFont="1" applyBorder="1" applyAlignment="1">
      <alignment vertical="top"/>
    </xf>
    <xf numFmtId="49" fontId="9" fillId="35" borderId="0" xfId="0" applyNumberFormat="1" applyFont="1" applyFill="1" applyAlignment="1" applyProtection="1">
      <alignment horizontal="left"/>
      <protection/>
    </xf>
    <xf numFmtId="49" fontId="9" fillId="0" borderId="0" xfId="0" applyNumberFormat="1" applyFont="1" applyAlignment="1" applyProtection="1">
      <alignment horizontal="left" vertical="center"/>
      <protection/>
    </xf>
    <xf numFmtId="49" fontId="0" fillId="0" borderId="0" xfId="0" applyNumberFormat="1" applyFont="1" applyAlignment="1">
      <alignment horizontal="center"/>
    </xf>
    <xf numFmtId="49" fontId="2" fillId="0" borderId="0" xfId="0" applyNumberFormat="1" applyFont="1" applyAlignment="1">
      <alignment horizontal="center"/>
    </xf>
    <xf numFmtId="49" fontId="0" fillId="0" borderId="0" xfId="0" applyNumberFormat="1" applyFont="1" applyAlignment="1">
      <alignment/>
    </xf>
    <xf numFmtId="49" fontId="2" fillId="0" borderId="0" xfId="0" applyNumberFormat="1" applyFont="1" applyAlignment="1">
      <alignment/>
    </xf>
    <xf numFmtId="49" fontId="0" fillId="0" borderId="0" xfId="0" applyNumberFormat="1" applyFont="1" applyAlignment="1">
      <alignment horizontal="left"/>
    </xf>
    <xf numFmtId="0" fontId="0" fillId="0" borderId="0" xfId="0" applyFont="1" applyAlignment="1">
      <alignment/>
    </xf>
    <xf numFmtId="49" fontId="10" fillId="33" borderId="0" xfId="0" applyNumberFormat="1" applyFont="1" applyFill="1" applyBorder="1" applyAlignment="1">
      <alignment vertical="center"/>
    </xf>
    <xf numFmtId="49" fontId="10" fillId="33" borderId="0" xfId="0" applyNumberFormat="1" applyFont="1" applyFill="1" applyBorder="1" applyAlignment="1">
      <alignment horizontal="center" vertical="center"/>
    </xf>
    <xf numFmtId="49" fontId="11" fillId="33" borderId="0" xfId="0" applyNumberFormat="1" applyFont="1" applyFill="1" applyBorder="1" applyAlignment="1">
      <alignment horizontal="center" vertical="center"/>
    </xf>
    <xf numFmtId="49" fontId="11" fillId="33" borderId="0" xfId="0" applyNumberFormat="1" applyFont="1" applyFill="1" applyAlignment="1">
      <alignment vertical="center"/>
    </xf>
    <xf numFmtId="49" fontId="10" fillId="33" borderId="0" xfId="0" applyNumberFormat="1" applyFont="1" applyFill="1" applyBorder="1" applyAlignment="1">
      <alignment horizontal="left" vertical="center"/>
    </xf>
    <xf numFmtId="49" fontId="11" fillId="33" borderId="0" xfId="0" applyNumberFormat="1" applyFont="1" applyFill="1" applyBorder="1" applyAlignment="1">
      <alignment vertical="center"/>
    </xf>
    <xf numFmtId="49" fontId="10" fillId="33" borderId="0" xfId="0" applyNumberFormat="1" applyFont="1" applyFill="1" applyAlignment="1">
      <alignment vertical="center"/>
    </xf>
    <xf numFmtId="49" fontId="12" fillId="33" borderId="0" xfId="0" applyNumberFormat="1" applyFont="1" applyFill="1" applyBorder="1" applyAlignment="1">
      <alignment horizontal="right" vertical="center"/>
    </xf>
    <xf numFmtId="0" fontId="13" fillId="0" borderId="0" xfId="0" applyFont="1" applyBorder="1" applyAlignment="1">
      <alignment vertical="center"/>
    </xf>
    <xf numFmtId="49" fontId="16" fillId="35" borderId="10" xfId="0" applyNumberFormat="1" applyFont="1" applyFill="1" applyBorder="1" applyAlignment="1">
      <alignment vertical="center"/>
    </xf>
    <xf numFmtId="49" fontId="14" fillId="0" borderId="10" xfId="0" applyNumberFormat="1" applyFont="1" applyBorder="1" applyAlignment="1">
      <alignment vertical="center"/>
    </xf>
    <xf numFmtId="49" fontId="14" fillId="0" borderId="10"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14" fillId="0" borderId="10" xfId="52" applyNumberFormat="1" applyFont="1" applyFill="1" applyBorder="1" applyAlignment="1" applyProtection="1">
      <alignment horizontal="center" vertical="center"/>
      <protection locked="0"/>
    </xf>
    <xf numFmtId="0" fontId="15" fillId="0" borderId="10" xfId="0" applyNumberFormat="1" applyFont="1" applyBorder="1" applyAlignment="1">
      <alignment horizontal="left" vertical="center"/>
    </xf>
    <xf numFmtId="49" fontId="14" fillId="0" borderId="10" xfId="0" applyNumberFormat="1" applyFont="1" applyBorder="1" applyAlignment="1">
      <alignment horizontal="left" vertical="center"/>
    </xf>
    <xf numFmtId="49" fontId="15" fillId="0" borderId="10" xfId="0" applyNumberFormat="1" applyFont="1" applyBorder="1" applyAlignment="1">
      <alignment vertical="center"/>
    </xf>
    <xf numFmtId="49" fontId="16" fillId="0" borderId="10" xfId="0" applyNumberFormat="1" applyFont="1" applyBorder="1" applyAlignment="1">
      <alignment horizontal="right" vertical="center"/>
    </xf>
    <xf numFmtId="0" fontId="14" fillId="0" borderId="0" xfId="0" applyFont="1" applyBorder="1" applyAlignment="1">
      <alignment vertical="center"/>
    </xf>
    <xf numFmtId="49" fontId="17" fillId="33" borderId="0" xfId="0" applyNumberFormat="1" applyFont="1" applyFill="1" applyAlignment="1">
      <alignment horizontal="right" vertical="center"/>
    </xf>
    <xf numFmtId="49" fontId="17" fillId="33" borderId="0" xfId="0" applyNumberFormat="1" applyFont="1" applyFill="1" applyAlignment="1">
      <alignment horizontal="center" vertical="center"/>
    </xf>
    <xf numFmtId="0" fontId="17" fillId="33" borderId="0" xfId="0" applyNumberFormat="1" applyFont="1" applyFill="1" applyAlignment="1">
      <alignment horizontal="center" vertical="center"/>
    </xf>
    <xf numFmtId="49" fontId="12" fillId="33" borderId="0" xfId="0" applyNumberFormat="1" applyFont="1" applyFill="1" applyAlignment="1">
      <alignment horizontal="center" vertical="center"/>
    </xf>
    <xf numFmtId="49" fontId="17" fillId="33" borderId="0" xfId="0" applyNumberFormat="1" applyFont="1" applyFill="1" applyAlignment="1">
      <alignment horizontal="left" vertical="center"/>
    </xf>
    <xf numFmtId="49" fontId="17" fillId="33" borderId="0" xfId="0" applyNumberFormat="1" applyFont="1" applyFill="1" applyAlignment="1">
      <alignment vertical="center"/>
    </xf>
    <xf numFmtId="49" fontId="1" fillId="33" borderId="0" xfId="0" applyNumberFormat="1" applyFont="1" applyFill="1" applyAlignment="1">
      <alignment horizontal="center" vertical="center"/>
    </xf>
    <xf numFmtId="49" fontId="1" fillId="33" borderId="0" xfId="0" applyNumberFormat="1" applyFont="1" applyFill="1" applyAlignment="1">
      <alignment vertical="center"/>
    </xf>
    <xf numFmtId="0" fontId="13" fillId="0" borderId="0" xfId="0" applyFont="1" applyAlignment="1">
      <alignment vertical="center"/>
    </xf>
    <xf numFmtId="49" fontId="13" fillId="33" borderId="0" xfId="0" applyNumberFormat="1" applyFont="1" applyFill="1" applyAlignment="1">
      <alignment horizontal="right" vertical="center"/>
    </xf>
    <xf numFmtId="49" fontId="13" fillId="0" borderId="0" xfId="0" applyNumberFormat="1" applyFont="1" applyFill="1" applyAlignment="1">
      <alignment horizontal="center" vertical="center"/>
    </xf>
    <xf numFmtId="0" fontId="13" fillId="0" borderId="0" xfId="0" applyNumberFormat="1" applyFont="1" applyFill="1" applyAlignment="1">
      <alignment horizontal="center" vertical="center"/>
    </xf>
    <xf numFmtId="49" fontId="18" fillId="35" borderId="0" xfId="0" applyNumberFormat="1" applyFont="1" applyFill="1" applyAlignment="1">
      <alignment horizontal="center" vertical="center"/>
    </xf>
    <xf numFmtId="49" fontId="13" fillId="0" borderId="0" xfId="0" applyNumberFormat="1" applyFont="1" applyFill="1" applyAlignment="1">
      <alignment horizontal="left" vertical="center"/>
    </xf>
    <xf numFmtId="49" fontId="0" fillId="0" borderId="0" xfId="0" applyNumberFormat="1" applyFill="1" applyAlignment="1">
      <alignment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vertical="center"/>
    </xf>
    <xf numFmtId="0" fontId="19" fillId="33" borderId="0" xfId="0" applyNumberFormat="1" applyFont="1" applyFill="1" applyBorder="1" applyAlignment="1">
      <alignment horizontal="center" vertical="center"/>
    </xf>
    <xf numFmtId="0" fontId="20" fillId="0" borderId="11" xfId="0" applyNumberFormat="1" applyFont="1" applyFill="1" applyBorder="1" applyAlignment="1">
      <alignment vertical="center"/>
    </xf>
    <xf numFmtId="0" fontId="20" fillId="0" borderId="11" xfId="0" applyNumberFormat="1" applyFont="1" applyFill="1" applyBorder="1" applyAlignment="1">
      <alignment horizontal="center" vertical="center"/>
    </xf>
    <xf numFmtId="0" fontId="20" fillId="35" borderId="11" xfId="0" applyNumberFormat="1" applyFont="1" applyFill="1" applyBorder="1" applyAlignment="1">
      <alignment horizontal="center" vertical="center"/>
    </xf>
    <xf numFmtId="0" fontId="19" fillId="0" borderId="11" xfId="0" applyNumberFormat="1" applyFont="1" applyFill="1" applyBorder="1" applyAlignment="1">
      <alignment vertical="center"/>
    </xf>
    <xf numFmtId="0" fontId="0" fillId="0" borderId="11" xfId="0" applyNumberFormat="1" applyFont="1" applyFill="1" applyBorder="1" applyAlignment="1">
      <alignment vertical="center"/>
    </xf>
    <xf numFmtId="0" fontId="22" fillId="0" borderId="11" xfId="0" applyNumberFormat="1" applyFont="1" applyFill="1" applyBorder="1" applyAlignment="1">
      <alignment horizontal="center" vertical="center"/>
    </xf>
    <xf numFmtId="0" fontId="22" fillId="0" borderId="0" xfId="0" applyNumberFormat="1" applyFont="1" applyFill="1" applyAlignment="1">
      <alignment vertical="center"/>
    </xf>
    <xf numFmtId="0" fontId="22" fillId="0" borderId="0" xfId="0" applyNumberFormat="1" applyFont="1" applyFill="1" applyAlignment="1">
      <alignment horizontal="center" vertical="center"/>
    </xf>
    <xf numFmtId="0" fontId="20" fillId="35" borderId="0" xfId="0" applyNumberFormat="1" applyFont="1" applyFill="1" applyAlignment="1">
      <alignment horizontal="left" vertical="center"/>
    </xf>
    <xf numFmtId="0" fontId="27" fillId="35" borderId="0" xfId="0" applyNumberFormat="1" applyFont="1" applyFill="1" applyAlignment="1">
      <alignment vertical="center"/>
    </xf>
    <xf numFmtId="0" fontId="20" fillId="35" borderId="0" xfId="0" applyNumberFormat="1" applyFont="1" applyFill="1" applyAlignment="1">
      <alignment vertical="center"/>
    </xf>
    <xf numFmtId="0" fontId="0" fillId="35" borderId="0" xfId="0" applyNumberFormat="1" applyFont="1" applyFill="1" applyAlignment="1">
      <alignment vertical="center"/>
    </xf>
    <xf numFmtId="0" fontId="0" fillId="0" borderId="0" xfId="0" applyNumberFormat="1" applyFont="1" applyAlignment="1">
      <alignment vertical="center"/>
    </xf>
    <xf numFmtId="0" fontId="20" fillId="33" borderId="0" xfId="0" applyNumberFormat="1" applyFont="1" applyFill="1" applyBorder="1" applyAlignment="1">
      <alignment horizontal="center" vertical="center"/>
    </xf>
    <xf numFmtId="0" fontId="20" fillId="0" borderId="0" xfId="0" applyNumberFormat="1" applyFont="1" applyFill="1" applyAlignment="1">
      <alignment horizontal="center" vertical="center"/>
    </xf>
    <xf numFmtId="0" fontId="20" fillId="35" borderId="0" xfId="0" applyNumberFormat="1" applyFont="1" applyFill="1" applyAlignment="1">
      <alignment horizontal="center" vertical="center"/>
    </xf>
    <xf numFmtId="0" fontId="17" fillId="0" borderId="23" xfId="0" applyNumberFormat="1" applyFont="1" applyFill="1" applyBorder="1" applyAlignment="1">
      <alignment horizontal="center" vertical="center"/>
    </xf>
    <xf numFmtId="0" fontId="0" fillId="0" borderId="23" xfId="0" applyFont="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right" vertical="center"/>
    </xf>
    <xf numFmtId="0" fontId="26" fillId="35" borderId="14" xfId="0" applyNumberFormat="1" applyFont="1" applyFill="1" applyBorder="1" applyAlignment="1">
      <alignment horizontal="right" vertical="center"/>
    </xf>
    <xf numFmtId="0" fontId="22" fillId="0" borderId="11" xfId="0" applyNumberFormat="1" applyFont="1" applyFill="1" applyBorder="1" applyAlignment="1">
      <alignment vertical="center"/>
    </xf>
    <xf numFmtId="0" fontId="22" fillId="0" borderId="16"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17" xfId="0" applyNumberFormat="1" applyFont="1" applyFill="1" applyBorder="1" applyAlignment="1">
      <alignment horizontal="left" vertical="center"/>
    </xf>
    <xf numFmtId="0" fontId="20" fillId="0" borderId="0" xfId="0" applyNumberFormat="1" applyFont="1" applyFill="1" applyAlignment="1">
      <alignment vertical="center"/>
    </xf>
    <xf numFmtId="0" fontId="0" fillId="0" borderId="0" xfId="0" applyNumberFormat="1" applyFont="1" applyFill="1" applyAlignment="1">
      <alignment vertical="center"/>
    </xf>
    <xf numFmtId="0" fontId="26" fillId="35" borderId="17" xfId="0" applyNumberFormat="1" applyFont="1" applyFill="1" applyBorder="1" applyAlignment="1">
      <alignment horizontal="right" vertical="center"/>
    </xf>
    <xf numFmtId="0" fontId="22" fillId="0" borderId="11" xfId="0" applyNumberFormat="1" applyFont="1" applyFill="1" applyBorder="1" applyAlignment="1">
      <alignment horizontal="left" vertical="center"/>
    </xf>
    <xf numFmtId="0" fontId="22" fillId="0" borderId="0" xfId="0" applyNumberFormat="1" applyFont="1" applyFill="1" applyBorder="1" applyAlignment="1">
      <alignment vertical="center"/>
    </xf>
    <xf numFmtId="0" fontId="22" fillId="0" borderId="17" xfId="0" applyNumberFormat="1" applyFont="1" applyFill="1" applyBorder="1" applyAlignment="1">
      <alignment vertical="center"/>
    </xf>
    <xf numFmtId="0" fontId="22" fillId="0" borderId="14" xfId="0" applyNumberFormat="1" applyFont="1" applyFill="1" applyBorder="1" applyAlignment="1">
      <alignment horizontal="left" vertical="center"/>
    </xf>
    <xf numFmtId="0" fontId="20" fillId="0" borderId="0" xfId="0" applyNumberFormat="1" applyFont="1" applyFill="1" applyBorder="1" applyAlignment="1">
      <alignment vertical="center"/>
    </xf>
    <xf numFmtId="0" fontId="37" fillId="0" borderId="0" xfId="0" applyNumberFormat="1" applyFont="1" applyFill="1" applyAlignment="1">
      <alignment vertical="center"/>
    </xf>
    <xf numFmtId="0" fontId="22" fillId="0" borderId="16" xfId="0" applyNumberFormat="1" applyFont="1" applyFill="1" applyBorder="1" applyAlignment="1">
      <alignment vertical="center"/>
    </xf>
    <xf numFmtId="0" fontId="24" fillId="0" borderId="17" xfId="0" applyNumberFormat="1" applyFont="1" applyFill="1" applyBorder="1" applyAlignment="1">
      <alignment horizontal="right" vertical="center"/>
    </xf>
    <xf numFmtId="0" fontId="29" fillId="0" borderId="16" xfId="0" applyNumberFormat="1" applyFont="1" applyFill="1" applyBorder="1" applyAlignment="1">
      <alignment horizontal="center" vertical="center"/>
    </xf>
    <xf numFmtId="0" fontId="27" fillId="35" borderId="11" xfId="0" applyNumberFormat="1" applyFont="1" applyFill="1" applyBorder="1" applyAlignment="1">
      <alignment vertical="center"/>
    </xf>
    <xf numFmtId="0" fontId="0" fillId="0" borderId="0" xfId="0" applyNumberFormat="1" applyFont="1" applyAlignment="1">
      <alignment horizontal="center" vertical="center"/>
    </xf>
    <xf numFmtId="0" fontId="29" fillId="0" borderId="11" xfId="0" applyNumberFormat="1" applyFont="1" applyFill="1" applyBorder="1" applyAlignment="1">
      <alignment horizontal="center" vertical="center"/>
    </xf>
    <xf numFmtId="0" fontId="20" fillId="35" borderId="0" xfId="0" applyNumberFormat="1" applyFont="1" applyFill="1" applyBorder="1" applyAlignment="1">
      <alignment horizontal="center" vertical="center"/>
    </xf>
    <xf numFmtId="0" fontId="27" fillId="35" borderId="17" xfId="0" applyNumberFormat="1" applyFont="1" applyFill="1" applyBorder="1" applyAlignment="1">
      <alignment vertical="center"/>
    </xf>
    <xf numFmtId="0" fontId="20" fillId="35" borderId="0" xfId="0" applyNumberFormat="1" applyFont="1" applyFill="1" applyBorder="1" applyAlignment="1">
      <alignment horizontal="left" vertical="center"/>
    </xf>
    <xf numFmtId="166" fontId="22" fillId="0" borderId="0" xfId="0" applyNumberFormat="1" applyFont="1" applyFill="1" applyBorder="1" applyAlignment="1">
      <alignment horizontal="center" vertical="center"/>
    </xf>
    <xf numFmtId="0" fontId="22" fillId="0" borderId="0" xfId="0" applyNumberFormat="1" applyFont="1" applyFill="1" applyBorder="1" applyAlignment="1">
      <alignment horizontal="left" vertical="center"/>
    </xf>
    <xf numFmtId="0" fontId="24" fillId="0" borderId="0" xfId="0" applyNumberFormat="1" applyFont="1" applyFill="1" applyBorder="1" applyAlignment="1">
      <alignment horizontal="right" vertical="center"/>
    </xf>
    <xf numFmtId="0" fontId="0" fillId="0" borderId="0" xfId="0" applyNumberFormat="1" applyFill="1" applyAlignment="1">
      <alignment vertical="center"/>
    </xf>
    <xf numFmtId="0" fontId="20" fillId="0" borderId="11" xfId="0" applyNumberFormat="1" applyFont="1" applyFill="1" applyBorder="1" applyAlignment="1">
      <alignment horizontal="left" vertical="center"/>
    </xf>
    <xf numFmtId="0" fontId="27" fillId="35" borderId="16" xfId="0" applyNumberFormat="1" applyFont="1" applyFill="1" applyBorder="1" applyAlignment="1">
      <alignment vertical="center"/>
    </xf>
    <xf numFmtId="0" fontId="27" fillId="35" borderId="0" xfId="0" applyNumberFormat="1" applyFont="1" applyFill="1" applyBorder="1" applyAlignment="1">
      <alignment vertical="center"/>
    </xf>
    <xf numFmtId="0" fontId="27" fillId="35" borderId="0" xfId="0" applyNumberFormat="1" applyFont="1" applyFill="1" applyBorder="1" applyAlignment="1">
      <alignment horizontal="left" vertical="center"/>
    </xf>
    <xf numFmtId="0" fontId="28" fillId="35" borderId="0" xfId="0" applyNumberFormat="1" applyFont="1" applyFill="1" applyBorder="1" applyAlignment="1">
      <alignment horizontal="center" vertical="center"/>
    </xf>
    <xf numFmtId="0" fontId="26" fillId="0" borderId="0" xfId="0" applyNumberFormat="1" applyFont="1" applyAlignment="1">
      <alignment vertical="center"/>
    </xf>
    <xf numFmtId="0" fontId="22" fillId="0" borderId="16" xfId="0" applyNumberFormat="1" applyFont="1" applyFill="1" applyBorder="1" applyAlignment="1">
      <alignment horizontal="right" vertical="center"/>
    </xf>
    <xf numFmtId="0" fontId="19" fillId="35" borderId="11" xfId="0" applyNumberFormat="1" applyFont="1" applyFill="1" applyBorder="1" applyAlignment="1">
      <alignment horizontal="center" vertical="center"/>
    </xf>
    <xf numFmtId="0" fontId="8" fillId="0" borderId="11" xfId="0" applyNumberFormat="1" applyFont="1" applyFill="1" applyBorder="1" applyAlignment="1">
      <alignment vertical="center"/>
    </xf>
    <xf numFmtId="0" fontId="29" fillId="0" borderId="0" xfId="0" applyNumberFormat="1" applyFont="1" applyFill="1" applyAlignment="1">
      <alignment vertical="center"/>
    </xf>
    <xf numFmtId="0" fontId="26" fillId="35" borderId="0" xfId="0" applyNumberFormat="1" applyFont="1" applyFill="1" applyBorder="1" applyAlignment="1">
      <alignment horizontal="right" vertical="center"/>
    </xf>
    <xf numFmtId="0" fontId="27" fillId="35" borderId="14" xfId="0" applyNumberFormat="1" applyFont="1" applyFill="1" applyBorder="1" applyAlignment="1">
      <alignment vertical="center"/>
    </xf>
    <xf numFmtId="0" fontId="27" fillId="35" borderId="23" xfId="0" applyNumberFormat="1" applyFont="1" applyFill="1" applyBorder="1" applyAlignment="1">
      <alignment vertical="center"/>
    </xf>
    <xf numFmtId="0" fontId="19" fillId="0" borderId="0" xfId="0" applyNumberFormat="1" applyFont="1" applyFill="1" applyBorder="1" applyAlignment="1">
      <alignment horizontal="center" vertical="center"/>
    </xf>
    <xf numFmtId="0" fontId="27" fillId="0" borderId="11" xfId="0" applyNumberFormat="1" applyFont="1" applyFill="1" applyBorder="1" applyAlignment="1">
      <alignment horizontal="center" vertical="center"/>
    </xf>
    <xf numFmtId="0" fontId="19"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38" fillId="0" borderId="0" xfId="0" applyNumberFormat="1" applyFont="1" applyFill="1" applyBorder="1" applyAlignment="1">
      <alignment horizontal="center" vertical="center"/>
    </xf>
    <xf numFmtId="0" fontId="27" fillId="0" borderId="0" xfId="0" applyNumberFormat="1" applyFont="1" applyFill="1" applyAlignment="1">
      <alignment vertical="center"/>
    </xf>
    <xf numFmtId="0" fontId="20" fillId="0" borderId="0" xfId="0" applyNumberFormat="1" applyFont="1" applyFill="1" applyBorder="1" applyAlignment="1">
      <alignment horizontal="center" vertical="center"/>
    </xf>
    <xf numFmtId="0" fontId="27" fillId="0" borderId="0" xfId="0" applyNumberFormat="1" applyFont="1" applyFill="1" applyBorder="1" applyAlignment="1">
      <alignment vertical="center"/>
    </xf>
    <xf numFmtId="0" fontId="20" fillId="0" borderId="0" xfId="0" applyNumberFormat="1" applyFont="1" applyFill="1" applyBorder="1" applyAlignment="1">
      <alignment horizontal="left" vertical="center"/>
    </xf>
    <xf numFmtId="49" fontId="12" fillId="33" borderId="19" xfId="0" applyNumberFormat="1" applyFont="1" applyFill="1" applyBorder="1" applyAlignment="1">
      <alignment horizontal="center" vertical="center"/>
    </xf>
    <xf numFmtId="49" fontId="12" fillId="33" borderId="20" xfId="0" applyNumberFormat="1" applyFont="1" applyFill="1" applyBorder="1" applyAlignment="1">
      <alignment vertical="center"/>
    </xf>
    <xf numFmtId="49" fontId="12" fillId="33" borderId="20" xfId="0" applyNumberFormat="1" applyFont="1" applyFill="1" applyBorder="1" applyAlignment="1">
      <alignment horizontal="center" vertical="center"/>
    </xf>
    <xf numFmtId="49" fontId="11" fillId="33" borderId="20" xfId="0" applyNumberFormat="1" applyFont="1" applyFill="1" applyBorder="1" applyAlignment="1">
      <alignment horizontal="center" vertical="center"/>
    </xf>
    <xf numFmtId="49" fontId="12" fillId="33" borderId="13" xfId="0" applyNumberFormat="1" applyFont="1" applyFill="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0" fillId="0" borderId="0" xfId="0" applyFont="1" applyAlignment="1">
      <alignment horizontal="left" vertical="center"/>
    </xf>
    <xf numFmtId="49" fontId="17" fillId="35" borderId="21" xfId="0" applyNumberFormat="1" applyFont="1" applyFill="1" applyBorder="1" applyAlignment="1">
      <alignment horizontal="center" vertical="center"/>
    </xf>
    <xf numFmtId="0" fontId="17" fillId="35" borderId="0" xfId="0" applyNumberFormat="1" applyFont="1" applyFill="1" applyBorder="1" applyAlignment="1">
      <alignment vertical="center"/>
    </xf>
    <xf numFmtId="49" fontId="17" fillId="35" borderId="0" xfId="0" applyNumberFormat="1" applyFont="1" applyFill="1" applyBorder="1" applyAlignment="1">
      <alignment horizontal="center" vertical="center"/>
    </xf>
    <xf numFmtId="49" fontId="1" fillId="35" borderId="0" xfId="0" applyNumberFormat="1" applyFont="1" applyFill="1" applyBorder="1" applyAlignment="1">
      <alignment horizontal="center" vertical="center"/>
    </xf>
    <xf numFmtId="49" fontId="17" fillId="35" borderId="17" xfId="0" applyNumberFormat="1" applyFont="1" applyFill="1" applyBorder="1" applyAlignment="1">
      <alignment vertical="center"/>
    </xf>
    <xf numFmtId="0" fontId="17" fillId="0" borderId="0" xfId="0" applyFont="1" applyAlignment="1">
      <alignment horizontal="left" vertical="center"/>
    </xf>
    <xf numFmtId="49" fontId="17" fillId="35" borderId="24" xfId="0" applyNumberFormat="1" applyFont="1" applyFill="1" applyBorder="1" applyAlignment="1">
      <alignment horizontal="center" vertical="center"/>
    </xf>
    <xf numFmtId="0" fontId="17" fillId="35" borderId="11" xfId="0" applyNumberFormat="1" applyFont="1" applyFill="1" applyBorder="1" applyAlignment="1">
      <alignment vertical="center"/>
    </xf>
    <xf numFmtId="49" fontId="17" fillId="35" borderId="11" xfId="0" applyNumberFormat="1" applyFont="1" applyFill="1" applyBorder="1" applyAlignment="1">
      <alignment horizontal="center" vertical="center"/>
    </xf>
    <xf numFmtId="49" fontId="1" fillId="35" borderId="11" xfId="0" applyNumberFormat="1" applyFont="1" applyFill="1" applyBorder="1" applyAlignment="1">
      <alignment horizontal="center" vertical="center"/>
    </xf>
    <xf numFmtId="49" fontId="17" fillId="35" borderId="16" xfId="0" applyNumberFormat="1" applyFont="1" applyFill="1" applyBorder="1" applyAlignment="1">
      <alignment vertical="center"/>
    </xf>
    <xf numFmtId="0" fontId="19" fillId="0" borderId="11" xfId="0" applyNumberFormat="1" applyFont="1" applyFill="1" applyBorder="1" applyAlignment="1">
      <alignment horizontal="center" vertical="center"/>
    </xf>
    <xf numFmtId="0" fontId="22" fillId="0" borderId="0" xfId="0" applyNumberFormat="1" applyFont="1" applyFill="1" applyBorder="1" applyAlignment="1">
      <alignment horizontal="right" vertical="center"/>
    </xf>
    <xf numFmtId="0" fontId="0" fillId="0" borderId="0" xfId="0" applyNumberFormat="1" applyFont="1" applyFill="1" applyBorder="1" applyAlignment="1">
      <alignment vertical="center"/>
    </xf>
    <xf numFmtId="0" fontId="0" fillId="0" borderId="0" xfId="0" applyNumberFormat="1" applyFont="1" applyBorder="1" applyAlignment="1">
      <alignment vertical="center"/>
    </xf>
    <xf numFmtId="0" fontId="20" fillId="35" borderId="0" xfId="0" applyNumberFormat="1" applyFont="1" applyFill="1" applyBorder="1" applyAlignment="1">
      <alignment vertical="center"/>
    </xf>
    <xf numFmtId="0" fontId="0" fillId="35" borderId="0" xfId="0" applyNumberFormat="1" applyFont="1" applyFill="1" applyBorder="1" applyAlignment="1">
      <alignment vertical="center"/>
    </xf>
    <xf numFmtId="0" fontId="37" fillId="0" borderId="0" xfId="0" applyNumberFormat="1" applyFont="1" applyFill="1" applyBorder="1" applyAlignment="1">
      <alignment vertical="center"/>
    </xf>
    <xf numFmtId="0" fontId="29" fillId="0" borderId="0" xfId="0" applyNumberFormat="1" applyFont="1" applyFill="1" applyBorder="1" applyAlignment="1">
      <alignment horizontal="center" vertical="center"/>
    </xf>
    <xf numFmtId="49" fontId="17" fillId="35" borderId="23" xfId="0" applyNumberFormat="1" applyFont="1" applyFill="1" applyBorder="1" applyAlignment="1">
      <alignment horizontal="center" vertical="center"/>
    </xf>
    <xf numFmtId="0" fontId="17" fillId="35" borderId="23" xfId="0" applyNumberFormat="1" applyFont="1" applyFill="1" applyBorder="1" applyAlignment="1">
      <alignment vertical="center"/>
    </xf>
    <xf numFmtId="49" fontId="1" fillId="35" borderId="23" xfId="0" applyNumberFormat="1" applyFont="1" applyFill="1" applyBorder="1" applyAlignment="1">
      <alignment horizontal="center" vertical="center"/>
    </xf>
    <xf numFmtId="49" fontId="17" fillId="35" borderId="23" xfId="0" applyNumberFormat="1" applyFont="1" applyFill="1" applyBorder="1" applyAlignment="1">
      <alignment vertical="center"/>
    </xf>
    <xf numFmtId="49" fontId="17" fillId="35" borderId="0" xfId="0" applyNumberFormat="1" applyFont="1" applyFill="1" applyBorder="1" applyAlignment="1">
      <alignment vertical="center"/>
    </xf>
    <xf numFmtId="0" fontId="0" fillId="0" borderId="0" xfId="0" applyNumberFormat="1" applyFill="1" applyBorder="1" applyAlignment="1">
      <alignment vertical="center"/>
    </xf>
    <xf numFmtId="165" fontId="14" fillId="0" borderId="10" xfId="49" applyNumberFormat="1" applyFont="1" applyBorder="1" applyAlignment="1">
      <alignment horizontal="left" vertical="center"/>
      <protection/>
    </xf>
    <xf numFmtId="49" fontId="34" fillId="0" borderId="0" xfId="0" applyNumberFormat="1" applyFont="1" applyBorder="1" applyAlignment="1">
      <alignment horizontal="center"/>
    </xf>
    <xf numFmtId="0" fontId="8" fillId="0" borderId="0" xfId="0" applyNumberFormat="1" applyFont="1" applyBorder="1" applyAlignment="1">
      <alignment horizontal="center"/>
    </xf>
    <xf numFmtId="49" fontId="10" fillId="33" borderId="0" xfId="0" applyNumberFormat="1" applyFont="1" applyFill="1" applyBorder="1" applyAlignment="1">
      <alignment horizontal="center" vertical="center"/>
    </xf>
    <xf numFmtId="49" fontId="14" fillId="0" borderId="10" xfId="0" applyNumberFormat="1" applyFont="1" applyBorder="1" applyAlignment="1">
      <alignment horizontal="center" vertical="center"/>
    </xf>
    <xf numFmtId="49" fontId="14" fillId="0" borderId="10" xfId="0" applyNumberFormat="1" applyFont="1" applyBorder="1" applyAlignment="1">
      <alignment horizontal="center"/>
    </xf>
    <xf numFmtId="0" fontId="56" fillId="0" borderId="0" xfId="0" applyFont="1" applyAlignment="1">
      <alignment/>
    </xf>
    <xf numFmtId="0" fontId="57" fillId="0" borderId="11" xfId="0" applyNumberFormat="1" applyFont="1" applyFill="1" applyBorder="1" applyAlignment="1">
      <alignment vertical="center"/>
    </xf>
    <xf numFmtId="0" fontId="57" fillId="0" borderId="0" xfId="0" applyNumberFormat="1" applyFont="1" applyFill="1" applyAlignment="1">
      <alignment horizontal="center" vertical="center"/>
    </xf>
    <xf numFmtId="0" fontId="57" fillId="0" borderId="0" xfId="0" applyNumberFormat="1" applyFont="1" applyFill="1" applyAlignment="1">
      <alignment vertical="center"/>
    </xf>
    <xf numFmtId="0" fontId="56" fillId="35" borderId="0" xfId="0" applyNumberFormat="1" applyFont="1" applyFill="1" applyAlignment="1">
      <alignment horizontal="left" vertical="center"/>
    </xf>
    <xf numFmtId="0" fontId="58" fillId="35" borderId="0" xfId="0" applyNumberFormat="1" applyFont="1" applyFill="1" applyAlignment="1">
      <alignment vertical="center"/>
    </xf>
    <xf numFmtId="0" fontId="56" fillId="35" borderId="0" xfId="0" applyNumberFormat="1" applyFont="1" applyFill="1" applyAlignment="1">
      <alignment vertical="center"/>
    </xf>
    <xf numFmtId="0" fontId="57" fillId="0" borderId="0" xfId="0" applyNumberFormat="1" applyFont="1" applyFill="1" applyBorder="1" applyAlignment="1">
      <alignment horizontal="center" vertical="center"/>
    </xf>
    <xf numFmtId="0" fontId="57" fillId="0" borderId="17" xfId="0" applyNumberFormat="1" applyFont="1" applyFill="1" applyBorder="1" applyAlignment="1">
      <alignment horizontal="left" vertical="center"/>
    </xf>
    <xf numFmtId="0" fontId="58" fillId="0" borderId="0" xfId="0" applyNumberFormat="1" applyFont="1" applyFill="1" applyBorder="1" applyAlignment="1">
      <alignment horizontal="center" vertical="center"/>
    </xf>
    <xf numFmtId="0" fontId="59" fillId="35" borderId="17" xfId="0" applyNumberFormat="1" applyFont="1" applyFill="1" applyBorder="1" applyAlignment="1">
      <alignment horizontal="right" vertical="center"/>
    </xf>
    <xf numFmtId="0" fontId="57" fillId="0" borderId="17" xfId="0" applyNumberFormat="1" applyFont="1" applyFill="1" applyBorder="1" applyAlignment="1">
      <alignment vertical="center"/>
    </xf>
    <xf numFmtId="0" fontId="57" fillId="0" borderId="14" xfId="0" applyNumberFormat="1" applyFont="1" applyFill="1" applyBorder="1" applyAlignment="1">
      <alignment horizontal="left" vertical="center"/>
    </xf>
    <xf numFmtId="0" fontId="60" fillId="0" borderId="17" xfId="0" applyNumberFormat="1" applyFont="1" applyFill="1" applyBorder="1" applyAlignment="1">
      <alignment horizontal="right" vertical="center"/>
    </xf>
    <xf numFmtId="0" fontId="58" fillId="35" borderId="11" xfId="0" applyNumberFormat="1" applyFont="1" applyFill="1" applyBorder="1" applyAlignment="1">
      <alignment vertical="center"/>
    </xf>
    <xf numFmtId="0" fontId="58" fillId="35" borderId="17" xfId="0" applyNumberFormat="1" applyFont="1" applyFill="1" applyBorder="1" applyAlignment="1">
      <alignment vertical="center"/>
    </xf>
    <xf numFmtId="0" fontId="56" fillId="35" borderId="0" xfId="0" applyNumberFormat="1" applyFont="1" applyFill="1" applyBorder="1" applyAlignment="1">
      <alignment horizontal="left" vertical="center"/>
    </xf>
    <xf numFmtId="0" fontId="57" fillId="0" borderId="0" xfId="0" applyNumberFormat="1" applyFont="1" applyFill="1" applyBorder="1" applyAlignment="1">
      <alignment horizontal="left" vertical="center"/>
    </xf>
    <xf numFmtId="0" fontId="57" fillId="0" borderId="16" xfId="0" applyNumberFormat="1" applyFont="1" applyFill="1" applyBorder="1" applyAlignment="1">
      <alignment vertical="center"/>
    </xf>
    <xf numFmtId="0" fontId="57" fillId="0" borderId="0" xfId="0" applyNumberFormat="1" applyFont="1" applyFill="1" applyBorder="1" applyAlignment="1">
      <alignment vertical="center"/>
    </xf>
    <xf numFmtId="0" fontId="60" fillId="0" borderId="0" xfId="0" applyNumberFormat="1" applyFont="1" applyFill="1" applyBorder="1" applyAlignment="1">
      <alignment horizontal="right" vertical="center"/>
    </xf>
    <xf numFmtId="0" fontId="61" fillId="35" borderId="0" xfId="0" applyNumberFormat="1" applyFont="1" applyFill="1" applyBorder="1" applyAlignment="1">
      <alignment horizontal="center" vertical="center"/>
    </xf>
    <xf numFmtId="0" fontId="56" fillId="35" borderId="0" xfId="0" applyNumberFormat="1" applyFont="1" applyFill="1" applyAlignment="1">
      <alignment horizontal="center" vertical="center"/>
    </xf>
    <xf numFmtId="167" fontId="56" fillId="0" borderId="0" xfId="0" applyNumberFormat="1" applyFont="1" applyAlignment="1">
      <alignment/>
    </xf>
    <xf numFmtId="0" fontId="58" fillId="35" borderId="16" xfId="0" applyNumberFormat="1" applyFont="1" applyFill="1" applyBorder="1" applyAlignment="1">
      <alignment vertical="center"/>
    </xf>
    <xf numFmtId="0" fontId="58" fillId="35" borderId="0" xfId="0" applyNumberFormat="1" applyFont="1" applyFill="1" applyBorder="1" applyAlignment="1">
      <alignment vertical="center"/>
    </xf>
    <xf numFmtId="0" fontId="56" fillId="0" borderId="0" xfId="0" applyNumberFormat="1" applyFont="1" applyFill="1" applyAlignment="1">
      <alignment vertical="center"/>
    </xf>
    <xf numFmtId="0" fontId="56" fillId="0" borderId="25" xfId="0" applyFont="1" applyBorder="1" applyAlignment="1">
      <alignment/>
    </xf>
  </cellXfs>
  <cellStyles count="51">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Νόμισμα 2"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Hyperlink" xfId="62"/>
    <cellStyle name="Followed Hyperlink" xfId="63"/>
    <cellStyle name="Υπολογισμός" xfId="64"/>
  </cellStyles>
  <dxfs count="40">
    <dxf>
      <font>
        <b/>
        <i val="0"/>
      </font>
    </dxf>
    <dxf>
      <font>
        <b/>
        <i val="0"/>
      </font>
      <fill>
        <patternFill patternType="none">
          <fgColor indexed="64"/>
          <bgColor indexed="65"/>
        </patternFill>
      </fill>
    </dxf>
    <dxf>
      <font>
        <b/>
        <i val="0"/>
      </font>
      <fill>
        <patternFill patternType="none">
          <fgColor indexed="64"/>
          <bgColor indexed="65"/>
        </patternFill>
      </fill>
    </dxf>
    <dxf>
      <font>
        <b/>
        <i val="0"/>
      </font>
    </dxf>
    <dxf>
      <font>
        <b/>
        <i val="0"/>
        <color indexed="8"/>
      </font>
    </dxf>
    <dxf>
      <font>
        <b/>
        <i val="0"/>
        <color indexed="8"/>
      </font>
    </dxf>
    <dxf>
      <font>
        <b/>
        <i val="0"/>
        <color indexed="11"/>
      </font>
    </dxf>
    <dxf>
      <font>
        <b val="0"/>
        <i/>
        <color indexed="10"/>
      </font>
    </dxf>
    <dxf>
      <font>
        <b/>
        <i val="0"/>
      </font>
    </dxf>
    <dxf>
      <font>
        <b val="0"/>
        <color indexed="9"/>
      </font>
    </dxf>
    <dxf>
      <fill>
        <patternFill patternType="solid">
          <fgColor indexed="42"/>
          <bgColor indexed="27"/>
        </patternFill>
      </fill>
    </dxf>
    <dxf>
      <font>
        <b/>
        <i val="0"/>
      </font>
      <fill>
        <patternFill patternType="none">
          <fgColor indexed="64"/>
          <bgColor indexed="65"/>
        </patternFill>
      </fill>
    </dxf>
    <dxf>
      <font>
        <b/>
        <i val="0"/>
      </font>
      <fill>
        <patternFill patternType="none">
          <fgColor indexed="64"/>
          <bgColor indexed="65"/>
        </patternFill>
      </fill>
    </dxf>
    <dxf>
      <font>
        <b/>
        <i val="0"/>
      </font>
    </dxf>
    <dxf>
      <font>
        <b/>
        <i val="0"/>
        <color indexed="8"/>
      </font>
    </dxf>
    <dxf>
      <font>
        <b/>
        <i val="0"/>
        <color indexed="8"/>
      </font>
    </dxf>
    <dxf>
      <font>
        <b/>
        <i val="0"/>
        <color indexed="11"/>
      </font>
    </dxf>
    <dxf>
      <font>
        <b val="0"/>
        <i/>
        <color indexed="10"/>
      </font>
    </dxf>
    <dxf>
      <font>
        <b/>
        <i val="0"/>
      </font>
    </dxf>
    <dxf>
      <font>
        <b val="0"/>
        <color indexed="9"/>
      </font>
    </dxf>
    <dxf>
      <fill>
        <patternFill patternType="solid">
          <fgColor indexed="42"/>
          <bgColor indexed="27"/>
        </patternFill>
      </fill>
    </dxf>
    <dxf>
      <font>
        <b/>
        <i val="0"/>
      </font>
    </dxf>
    <dxf>
      <font>
        <b/>
        <i val="0"/>
      </font>
    </dxf>
    <dxf>
      <font>
        <b/>
        <i val="0"/>
      </font>
    </dxf>
    <dxf>
      <font>
        <b/>
        <i val="0"/>
      </font>
    </dxf>
    <dxf>
      <font>
        <b/>
        <i val="0"/>
      </font>
    </dxf>
    <dxf>
      <font>
        <b/>
        <i val="0"/>
      </font>
    </dxf>
    <dxf>
      <font>
        <b/>
        <i val="0"/>
        <color indexed="8"/>
      </font>
      <fill>
        <patternFill patternType="solid">
          <fgColor indexed="42"/>
          <bgColor indexed="27"/>
        </patternFill>
      </fill>
    </dxf>
    <dxf>
      <font>
        <b val="0"/>
        <i val="0"/>
        <color indexed="9"/>
      </font>
      <fill>
        <patternFill patternType="solid">
          <fgColor indexed="42"/>
          <bgColor indexed="27"/>
        </patternFill>
      </fill>
    </dxf>
    <dxf>
      <font>
        <b val="0"/>
        <i val="0"/>
        <color indexed="9"/>
      </font>
    </dxf>
    <dxf>
      <font>
        <b val="0"/>
        <i val="0"/>
        <color indexed="9"/>
      </font>
    </dxf>
    <dxf>
      <font>
        <b/>
        <i val="0"/>
      </font>
    </dxf>
    <dxf>
      <font>
        <b/>
        <i val="0"/>
      </font>
    </dxf>
    <dxf>
      <font>
        <b/>
        <i val="0"/>
      </font>
    </dxf>
    <dxf>
      <font>
        <b/>
        <i val="0"/>
      </font>
    </dxf>
    <dxf>
      <font>
        <b val="0"/>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DFFB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vros%20nikiforakis\&#932;&#945;%20&#941;&#947;&#947;&#961;&#945;&#966;&#940;%20&#956;&#959;&#965;\&#917;&#925;&#937;&#931;&#919;\&#914;&#917;&#932;&#917;&#929;&#913;&#925;&#927;&#921;\&#927;&#929;&#915;&#913;&#925;&#937;&#931;&#919;%20&#913;&#915;&#937;&#925;&#937;&#925;\2013\1&#959;%20&#914;&#949;&#964;&#949;&#961;&#940;&#957;&#969;&#957;%2035+%20&#932;&#913;&#924;&#928;&#923;&#9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OTOTYPE%20CRETA%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2)"/>
      <sheetName val="Boys Si Main Draw Prep (2)"/>
      <sheetName val="Boys Si Main 48&amp;64"/>
    </sheetNames>
    <sheetDataSet>
      <sheetData sheetId="1">
        <row r="5">
          <cell r="R5">
            <v>0</v>
          </cell>
        </row>
        <row r="7">
          <cell r="A7">
            <v>1</v>
          </cell>
          <cell r="B7" t="str">
            <v>Javor</v>
          </cell>
          <cell r="C7" t="str">
            <v>Thomas</v>
          </cell>
          <cell r="D7" t="str">
            <v>Ηράκλειο</v>
          </cell>
          <cell r="E7" t="str">
            <v>6994-784410</v>
          </cell>
          <cell r="P7">
            <v>420</v>
          </cell>
        </row>
        <row r="8">
          <cell r="A8">
            <v>2</v>
          </cell>
          <cell r="B8" t="str">
            <v>Γαλερός</v>
          </cell>
          <cell r="C8" t="str">
            <v>Σταύρος</v>
          </cell>
          <cell r="D8" t="str">
            <v>Ρέθυμνο</v>
          </cell>
          <cell r="E8" t="str">
            <v>6947-814873</v>
          </cell>
          <cell r="P8">
            <v>240</v>
          </cell>
        </row>
        <row r="9">
          <cell r="A9">
            <v>3</v>
          </cell>
          <cell r="B9" t="str">
            <v>Ρομπογιαννάκης</v>
          </cell>
          <cell r="C9" t="str">
            <v>Δημήτρης</v>
          </cell>
          <cell r="D9" t="str">
            <v>Ηράκλειο</v>
          </cell>
          <cell r="E9" t="str">
            <v>6945-552852</v>
          </cell>
          <cell r="N9">
            <v>999</v>
          </cell>
          <cell r="P9">
            <v>200</v>
          </cell>
        </row>
        <row r="10">
          <cell r="A10">
            <v>4</v>
          </cell>
          <cell r="B10" t="str">
            <v>Καφετζάκης</v>
          </cell>
          <cell r="C10" t="str">
            <v>Μανόλης</v>
          </cell>
          <cell r="D10" t="str">
            <v>Ηράκλειο</v>
          </cell>
          <cell r="E10" t="str">
            <v>6948-833193</v>
          </cell>
          <cell r="N10">
            <v>999</v>
          </cell>
          <cell r="P10">
            <v>150</v>
          </cell>
        </row>
        <row r="11">
          <cell r="A11">
            <v>5</v>
          </cell>
          <cell r="B11" t="str">
            <v>Βασιλάκης</v>
          </cell>
          <cell r="C11" t="str">
            <v>Ευάγγελος</v>
          </cell>
          <cell r="D11" t="str">
            <v>Ρέθυμνο</v>
          </cell>
          <cell r="E11" t="str">
            <v>6945-759798</v>
          </cell>
          <cell r="N11">
            <v>999</v>
          </cell>
          <cell r="P11">
            <v>100</v>
          </cell>
        </row>
        <row r="12">
          <cell r="A12">
            <v>6</v>
          </cell>
          <cell r="B12" t="str">
            <v>Καράκης</v>
          </cell>
          <cell r="C12" t="str">
            <v>Μιχάλης</v>
          </cell>
          <cell r="D12" t="str">
            <v>Χανια</v>
          </cell>
          <cell r="N12">
            <v>999</v>
          </cell>
          <cell r="P12">
            <v>90</v>
          </cell>
        </row>
        <row r="13">
          <cell r="A13">
            <v>7</v>
          </cell>
          <cell r="B13" t="str">
            <v>Κάργατζης</v>
          </cell>
          <cell r="C13" t="str">
            <v>Κώστας</v>
          </cell>
          <cell r="D13" t="str">
            <v>Ηράκλειο</v>
          </cell>
          <cell r="N13">
            <v>999</v>
          </cell>
          <cell r="P13">
            <v>90</v>
          </cell>
        </row>
        <row r="14">
          <cell r="A14">
            <v>8</v>
          </cell>
          <cell r="B14" t="str">
            <v>Φανουράκης</v>
          </cell>
          <cell r="C14" t="str">
            <v>Μανόλης</v>
          </cell>
          <cell r="D14" t="str">
            <v>Ηράκλειο</v>
          </cell>
          <cell r="E14" t="str">
            <v>6944-658401</v>
          </cell>
          <cell r="P14">
            <v>90</v>
          </cell>
        </row>
        <row r="15">
          <cell r="A15">
            <v>9</v>
          </cell>
          <cell r="B15" t="str">
            <v>Κοτσώνας</v>
          </cell>
          <cell r="C15" t="str">
            <v>Παναγιώτης</v>
          </cell>
          <cell r="D15" t="str">
            <v>Ρέθυμνο</v>
          </cell>
          <cell r="E15" t="str">
            <v>6972-917771</v>
          </cell>
          <cell r="P15">
            <v>90</v>
          </cell>
        </row>
        <row r="16">
          <cell r="A16">
            <v>10</v>
          </cell>
          <cell r="B16" t="str">
            <v>Ξηρουδάκης</v>
          </cell>
          <cell r="C16" t="str">
            <v>Γιάννης</v>
          </cell>
          <cell r="D16" t="str">
            <v>Μοίρες</v>
          </cell>
          <cell r="P16">
            <v>70</v>
          </cell>
        </row>
        <row r="17">
          <cell r="A17">
            <v>11</v>
          </cell>
          <cell r="B17" t="str">
            <v>Χαλέπης</v>
          </cell>
          <cell r="C17" t="str">
            <v>Σίμος</v>
          </cell>
          <cell r="D17" t="str">
            <v>Ιεράπετρα</v>
          </cell>
          <cell r="E17" t="str">
            <v>6972-428805</v>
          </cell>
          <cell r="P17">
            <v>70</v>
          </cell>
        </row>
        <row r="18">
          <cell r="A18">
            <v>12</v>
          </cell>
          <cell r="B18" t="str">
            <v>Ντινόπουλος</v>
          </cell>
          <cell r="C18" t="str">
            <v>Αχχιλέας</v>
          </cell>
          <cell r="D18" t="str">
            <v>Ρέθυμνο</v>
          </cell>
          <cell r="E18" t="str">
            <v>6937-943025</v>
          </cell>
          <cell r="P18">
            <v>60</v>
          </cell>
        </row>
        <row r="19">
          <cell r="A19">
            <v>13</v>
          </cell>
          <cell r="B19" t="str">
            <v>Μαριδάκης</v>
          </cell>
          <cell r="C19" t="str">
            <v>Παντελής</v>
          </cell>
          <cell r="D19" t="str">
            <v>Ρέθυμνο</v>
          </cell>
          <cell r="E19" t="str">
            <v>6977-317732</v>
          </cell>
          <cell r="N19">
            <v>999</v>
          </cell>
          <cell r="P19">
            <v>45</v>
          </cell>
        </row>
        <row r="20">
          <cell r="A20">
            <v>14</v>
          </cell>
          <cell r="B20" t="str">
            <v>Πτερούδης</v>
          </cell>
          <cell r="C20" t="str">
            <v>Βαγγέλης</v>
          </cell>
          <cell r="D20" t="str">
            <v>Ηράκλειο</v>
          </cell>
          <cell r="E20" t="str">
            <v>6978-488109</v>
          </cell>
          <cell r="N20">
            <v>999</v>
          </cell>
          <cell r="P20">
            <v>40</v>
          </cell>
        </row>
        <row r="21">
          <cell r="A21">
            <v>15</v>
          </cell>
          <cell r="B21" t="str">
            <v>Καβουσανός</v>
          </cell>
          <cell r="C21" t="str">
            <v>Σταύρος</v>
          </cell>
          <cell r="D21" t="str">
            <v>Ηράκλειο</v>
          </cell>
          <cell r="E21" t="str">
            <v>6977-392275</v>
          </cell>
          <cell r="P21">
            <v>40</v>
          </cell>
        </row>
        <row r="22">
          <cell r="A22">
            <v>16</v>
          </cell>
          <cell r="B22" t="str">
            <v>Βασιλάκης</v>
          </cell>
          <cell r="C22" t="str">
            <v>Μιχάλης</v>
          </cell>
          <cell r="D22" t="str">
            <v>Ηράκλειο</v>
          </cell>
          <cell r="P22">
            <v>30</v>
          </cell>
        </row>
        <row r="23">
          <cell r="A23">
            <v>17</v>
          </cell>
          <cell r="B23" t="str">
            <v>Καρτέρης</v>
          </cell>
          <cell r="C23" t="str">
            <v>Σταύρος</v>
          </cell>
          <cell r="D23" t="str">
            <v>Ηράκλειο</v>
          </cell>
          <cell r="E23" t="str">
            <v>6948-265434</v>
          </cell>
          <cell r="N23">
            <v>999</v>
          </cell>
          <cell r="P23">
            <v>30</v>
          </cell>
        </row>
        <row r="24">
          <cell r="A24">
            <v>18</v>
          </cell>
          <cell r="B24" t="str">
            <v>Σαραντίδης </v>
          </cell>
          <cell r="C24" t="str">
            <v>Σταύρος</v>
          </cell>
          <cell r="D24" t="str">
            <v>Ηράκλειο</v>
          </cell>
          <cell r="E24" t="str">
            <v>6972-441610</v>
          </cell>
          <cell r="P24">
            <v>30</v>
          </cell>
        </row>
        <row r="25">
          <cell r="A25">
            <v>19</v>
          </cell>
          <cell r="B25" t="str">
            <v>Μαρκάκης</v>
          </cell>
          <cell r="C25" t="str">
            <v>Κώστας</v>
          </cell>
          <cell r="D25" t="str">
            <v>Μοίρες</v>
          </cell>
          <cell r="E25" t="str">
            <v>6932-478985</v>
          </cell>
          <cell r="P25">
            <v>25</v>
          </cell>
        </row>
        <row r="26">
          <cell r="A26">
            <v>20</v>
          </cell>
          <cell r="B26" t="str">
            <v>Παπαδάκης</v>
          </cell>
          <cell r="C26" t="str">
            <v>Γιάννης</v>
          </cell>
          <cell r="D26" t="str">
            <v>Ηράκλειο</v>
          </cell>
          <cell r="E26" t="str">
            <v>6948-573013</v>
          </cell>
          <cell r="N26">
            <v>999</v>
          </cell>
          <cell r="P26">
            <v>25</v>
          </cell>
        </row>
        <row r="27">
          <cell r="A27">
            <v>21</v>
          </cell>
          <cell r="B27" t="str">
            <v>Κεκελέκης</v>
          </cell>
          <cell r="C27" t="str">
            <v>Αυξέντιος</v>
          </cell>
          <cell r="D27" t="str">
            <v>ΑΓ. ΝΙΚΟΛΑΟΣ</v>
          </cell>
          <cell r="E27" t="str">
            <v>6956-729966</v>
          </cell>
          <cell r="P27">
            <v>25</v>
          </cell>
        </row>
        <row r="28">
          <cell r="A28">
            <v>22</v>
          </cell>
          <cell r="B28" t="str">
            <v>Καρυστιανός</v>
          </cell>
          <cell r="C28" t="str">
            <v>Μάρκος</v>
          </cell>
          <cell r="D28" t="str">
            <v>Ρέθυμνο</v>
          </cell>
          <cell r="E28" t="str">
            <v>6932-908329</v>
          </cell>
          <cell r="N28">
            <v>999</v>
          </cell>
          <cell r="P28">
            <v>15</v>
          </cell>
        </row>
        <row r="29">
          <cell r="A29">
            <v>23</v>
          </cell>
          <cell r="B29" t="str">
            <v>Μαχλής</v>
          </cell>
          <cell r="C29" t="str">
            <v>Τάσος</v>
          </cell>
          <cell r="D29" t="str">
            <v>Ηράκλειο</v>
          </cell>
          <cell r="E29" t="str">
            <v>6973-394660</v>
          </cell>
          <cell r="N29">
            <v>999</v>
          </cell>
          <cell r="P29">
            <v>15</v>
          </cell>
        </row>
        <row r="30">
          <cell r="A30">
            <v>24</v>
          </cell>
          <cell r="B30" t="str">
            <v>Κατσαρός </v>
          </cell>
          <cell r="C30" t="str">
            <v>Ανδρέας</v>
          </cell>
          <cell r="D30" t="str">
            <v>Ηράκλειο</v>
          </cell>
          <cell r="E30" t="str">
            <v>6979-978856</v>
          </cell>
          <cell r="N30">
            <v>999</v>
          </cell>
          <cell r="P30">
            <v>15</v>
          </cell>
        </row>
        <row r="31">
          <cell r="A31">
            <v>25</v>
          </cell>
          <cell r="B31" t="str">
            <v>Ρομπογιαννάκης</v>
          </cell>
          <cell r="C31" t="str">
            <v>Μανόλης</v>
          </cell>
          <cell r="D31" t="str">
            <v>Μοίρες</v>
          </cell>
          <cell r="N31">
            <v>999</v>
          </cell>
          <cell r="P31">
            <v>15</v>
          </cell>
        </row>
        <row r="32">
          <cell r="A32">
            <v>26</v>
          </cell>
          <cell r="B32" t="str">
            <v>Σκουλικαράκης</v>
          </cell>
          <cell r="C32" t="str">
            <v>Μιχάλης</v>
          </cell>
          <cell r="D32" t="str">
            <v>ΑΓ. ΝΙΚΟΛΑΟΣ</v>
          </cell>
          <cell r="E32" t="str">
            <v>6974-586441</v>
          </cell>
          <cell r="P32">
            <v>10</v>
          </cell>
        </row>
        <row r="33">
          <cell r="A33">
            <v>27</v>
          </cell>
          <cell r="B33" t="str">
            <v>Βαράκλας </v>
          </cell>
          <cell r="C33" t="str">
            <v>Βασίλης</v>
          </cell>
          <cell r="D33" t="str">
            <v>Ηράκλειο</v>
          </cell>
          <cell r="E33" t="str">
            <v>6944-711636</v>
          </cell>
          <cell r="P33">
            <v>10</v>
          </cell>
        </row>
        <row r="34">
          <cell r="A34">
            <v>28</v>
          </cell>
          <cell r="B34" t="str">
            <v>Λουκάκης</v>
          </cell>
          <cell r="C34" t="str">
            <v>Αντώνης</v>
          </cell>
          <cell r="D34" t="str">
            <v>ΑΓ. ΝΙΚΟΛΑΟΣ</v>
          </cell>
          <cell r="E34" t="str">
            <v>6944-692065</v>
          </cell>
          <cell r="P34">
            <v>10</v>
          </cell>
        </row>
        <row r="35">
          <cell r="A35">
            <v>29</v>
          </cell>
          <cell r="B35" t="str">
            <v>Κληρονόμος</v>
          </cell>
          <cell r="C35" t="str">
            <v>Μανόλης</v>
          </cell>
          <cell r="D35" t="str">
            <v>Ηράκλειο</v>
          </cell>
          <cell r="N35">
            <v>999</v>
          </cell>
          <cell r="P35">
            <v>10</v>
          </cell>
        </row>
        <row r="36">
          <cell r="A36">
            <v>30</v>
          </cell>
          <cell r="B36" t="str">
            <v>Μαγουλιανός</v>
          </cell>
          <cell r="C36" t="str">
            <v>Γιάννης</v>
          </cell>
          <cell r="D36" t="str">
            <v>ΑΓ. ΝΙΚΟΛΑΟΣ</v>
          </cell>
          <cell r="E36" t="str">
            <v>6944-591212</v>
          </cell>
          <cell r="N36">
            <v>999</v>
          </cell>
          <cell r="P36">
            <v>10</v>
          </cell>
        </row>
        <row r="37">
          <cell r="A37">
            <v>31</v>
          </cell>
          <cell r="B37" t="str">
            <v>Βασιλάκης</v>
          </cell>
          <cell r="C37" t="str">
            <v>Μιχάλης</v>
          </cell>
          <cell r="D37" t="str">
            <v>ΑΓ. ΝΙΚΟΛΑΟΣ</v>
          </cell>
          <cell r="E37" t="str">
            <v>6974-074058</v>
          </cell>
          <cell r="P37">
            <v>5</v>
          </cell>
        </row>
        <row r="38">
          <cell r="A38">
            <v>32</v>
          </cell>
          <cell r="B38" t="str">
            <v>Χαντζάρας</v>
          </cell>
          <cell r="C38" t="str">
            <v>Σπύρος</v>
          </cell>
          <cell r="D38" t="str">
            <v>Ηράκλειο</v>
          </cell>
          <cell r="E38" t="str">
            <v>6972-231193</v>
          </cell>
          <cell r="N38">
            <v>999</v>
          </cell>
          <cell r="P38">
            <v>5</v>
          </cell>
        </row>
        <row r="39">
          <cell r="A39">
            <v>33</v>
          </cell>
          <cell r="B39" t="str">
            <v>Παναγιωτίδης</v>
          </cell>
          <cell r="C39" t="str">
            <v>Πάνος</v>
          </cell>
          <cell r="D39" t="str">
            <v>Ηράκλειο</v>
          </cell>
          <cell r="E39" t="str">
            <v>6944-274030</v>
          </cell>
          <cell r="P39">
            <v>0</v>
          </cell>
        </row>
        <row r="40">
          <cell r="A40">
            <v>34</v>
          </cell>
          <cell r="B40" t="str">
            <v>Βασίλας</v>
          </cell>
          <cell r="C40" t="str">
            <v>Χάρης</v>
          </cell>
          <cell r="D40" t="str">
            <v>Ηράκλειο</v>
          </cell>
          <cell r="E40" t="str">
            <v>6944-388535</v>
          </cell>
          <cell r="N40">
            <v>999</v>
          </cell>
        </row>
        <row r="41">
          <cell r="A41">
            <v>35</v>
          </cell>
          <cell r="B41" t="str">
            <v>Βιτσαξάκης</v>
          </cell>
          <cell r="C41" t="str">
            <v>Μάνος</v>
          </cell>
          <cell r="D41" t="str">
            <v>Ηράκλειο</v>
          </cell>
          <cell r="E41" t="str">
            <v>6947-818894</v>
          </cell>
          <cell r="N41">
            <v>999</v>
          </cell>
        </row>
        <row r="42">
          <cell r="A42">
            <v>36</v>
          </cell>
          <cell r="B42" t="str">
            <v>Διαλεκτάκης </v>
          </cell>
          <cell r="C42" t="str">
            <v>Γιάννης</v>
          </cell>
          <cell r="D42" t="str">
            <v>Ηράκλειο</v>
          </cell>
          <cell r="E42" t="str">
            <v>6945-703336</v>
          </cell>
          <cell r="N42">
            <v>999</v>
          </cell>
        </row>
        <row r="43">
          <cell r="A43">
            <v>37</v>
          </cell>
          <cell r="B43" t="str">
            <v>Ζαβουριανός</v>
          </cell>
          <cell r="C43" t="str">
            <v>Τάσος</v>
          </cell>
          <cell r="D43" t="str">
            <v>Ηράκλειο</v>
          </cell>
          <cell r="N43">
            <v>999</v>
          </cell>
        </row>
        <row r="44">
          <cell r="A44">
            <v>38</v>
          </cell>
          <cell r="B44" t="str">
            <v>Ζαχαριάς</v>
          </cell>
          <cell r="C44" t="str">
            <v>Κωνσταντίνος</v>
          </cell>
          <cell r="D44" t="str">
            <v>Ηράκλειο</v>
          </cell>
          <cell r="E44" t="str">
            <v>6974-406836</v>
          </cell>
        </row>
        <row r="45">
          <cell r="A45">
            <v>39</v>
          </cell>
          <cell r="B45" t="str">
            <v>Καρύδης</v>
          </cell>
          <cell r="C45" t="str">
            <v>Σπύρος</v>
          </cell>
          <cell r="D45" t="str">
            <v>Ιεράπετρα</v>
          </cell>
        </row>
        <row r="46">
          <cell r="A46">
            <v>40</v>
          </cell>
          <cell r="B46" t="str">
            <v>Κατσούλης</v>
          </cell>
          <cell r="C46" t="str">
            <v>Δημήτρης</v>
          </cell>
          <cell r="D46" t="str">
            <v>Ηράκλειο</v>
          </cell>
          <cell r="N46">
            <v>999</v>
          </cell>
        </row>
        <row r="47">
          <cell r="A47">
            <v>41</v>
          </cell>
          <cell r="B47" t="str">
            <v>Κυρέζης</v>
          </cell>
          <cell r="C47" t="str">
            <v>Νίκος</v>
          </cell>
          <cell r="D47" t="str">
            <v>Ηράκλειο</v>
          </cell>
        </row>
        <row r="48">
          <cell r="A48">
            <v>42</v>
          </cell>
          <cell r="B48" t="str">
            <v>Μαυρομάτης </v>
          </cell>
          <cell r="C48" t="str">
            <v>Μανόλης</v>
          </cell>
          <cell r="D48" t="str">
            <v>Ηράκλειο</v>
          </cell>
          <cell r="E48" t="str">
            <v>6976-402828</v>
          </cell>
          <cell r="N48">
            <v>999</v>
          </cell>
        </row>
        <row r="49">
          <cell r="A49">
            <v>43</v>
          </cell>
          <cell r="B49" t="str">
            <v>Μπούρας</v>
          </cell>
          <cell r="C49" t="str">
            <v>Νίκος</v>
          </cell>
          <cell r="D49" t="str">
            <v>Ηράκλειο</v>
          </cell>
          <cell r="E49" t="str">
            <v>6980-377474</v>
          </cell>
        </row>
        <row r="50">
          <cell r="A50">
            <v>44</v>
          </cell>
          <cell r="B50" t="str">
            <v>Παπαδημητρίου </v>
          </cell>
          <cell r="C50" t="str">
            <v>Σταμάτης</v>
          </cell>
          <cell r="D50" t="str">
            <v>Ηράκλειο</v>
          </cell>
          <cell r="E50" t="str">
            <v>6974-020712</v>
          </cell>
          <cell r="N50">
            <v>999</v>
          </cell>
        </row>
        <row r="51">
          <cell r="A51">
            <v>45</v>
          </cell>
          <cell r="B51" t="str">
            <v>Σφακιανάκης</v>
          </cell>
          <cell r="C51" t="str">
            <v>Νίκος</v>
          </cell>
          <cell r="D51" t="str">
            <v>Ηράκλειο</v>
          </cell>
        </row>
        <row r="52">
          <cell r="A52">
            <v>46</v>
          </cell>
          <cell r="B52" t="str">
            <v>Τσαντρίζος</v>
          </cell>
          <cell r="C52" t="str">
            <v>Νίκος</v>
          </cell>
          <cell r="D52" t="str">
            <v>Ηράκλειο</v>
          </cell>
          <cell r="E52" t="str">
            <v>6951-923891</v>
          </cell>
          <cell r="N52">
            <v>999</v>
          </cell>
        </row>
        <row r="53">
          <cell r="A53">
            <v>47</v>
          </cell>
          <cell r="B53" t="str">
            <v>Δήμας</v>
          </cell>
          <cell r="C53" t="str">
            <v>Ιωάννης</v>
          </cell>
          <cell r="D53" t="str">
            <v>ΑΓ. ΝΙΚΟΛΑΟΣ</v>
          </cell>
          <cell r="E53" t="str">
            <v>6940-784171</v>
          </cell>
          <cell r="N53">
            <v>999</v>
          </cell>
        </row>
        <row r="54">
          <cell r="A54">
            <v>48</v>
          </cell>
          <cell r="B54" t="str">
            <v>Παπαδάκης</v>
          </cell>
          <cell r="C54" t="str">
            <v>Μάριος</v>
          </cell>
          <cell r="D54" t="str">
            <v>ΑΓ. ΝΙΚΟΛΑΟΣ</v>
          </cell>
          <cell r="E54" t="str">
            <v>6944-685111</v>
          </cell>
        </row>
        <row r="55">
          <cell r="A55">
            <v>49</v>
          </cell>
          <cell r="B55" t="str">
            <v>Σεγρεδάκης</v>
          </cell>
          <cell r="C55" t="str">
            <v>Κώστας</v>
          </cell>
          <cell r="D55" t="str">
            <v>Ηράκλειο</v>
          </cell>
          <cell r="E55" t="str">
            <v>6947-260111</v>
          </cell>
          <cell r="N55">
            <v>999</v>
          </cell>
        </row>
        <row r="56">
          <cell r="A56">
            <v>50</v>
          </cell>
          <cell r="B56" t="str">
            <v>Βιτσούνης</v>
          </cell>
          <cell r="C56" t="str">
            <v>Παναγιώτης</v>
          </cell>
          <cell r="D56" t="str">
            <v>Ηράκλειο</v>
          </cell>
          <cell r="E56" t="str">
            <v>6936-888644</v>
          </cell>
          <cell r="N56">
            <v>999</v>
          </cell>
        </row>
        <row r="57">
          <cell r="A57">
            <v>51</v>
          </cell>
          <cell r="B57" t="str">
            <v>Βισκαδουράκης</v>
          </cell>
          <cell r="C57" t="str">
            <v>Θωμάς</v>
          </cell>
          <cell r="D57" t="str">
            <v>Ηράκλειο</v>
          </cell>
          <cell r="E57" t="str">
            <v>6972-278723</v>
          </cell>
          <cell r="N57">
            <v>999</v>
          </cell>
        </row>
        <row r="58">
          <cell r="A58">
            <v>52</v>
          </cell>
          <cell r="B58" t="str">
            <v>Γκαλανάκης</v>
          </cell>
          <cell r="C58" t="str">
            <v>Μανόλης</v>
          </cell>
          <cell r="D58" t="str">
            <v>Ηράκλειο</v>
          </cell>
          <cell r="E58" t="str">
            <v>6977-276069</v>
          </cell>
        </row>
        <row r="59">
          <cell r="A59">
            <v>53</v>
          </cell>
          <cell r="B59" t="str">
            <v>Παπαδάκης</v>
          </cell>
          <cell r="C59" t="str">
            <v>Δημήτρης</v>
          </cell>
          <cell r="D59" t="str">
            <v>Ηράκλειο</v>
          </cell>
          <cell r="E59" t="str">
            <v>6972-899575</v>
          </cell>
        </row>
        <row r="60">
          <cell r="A60">
            <v>54</v>
          </cell>
          <cell r="B60" t="str">
            <v>Χουδετσανάκης</v>
          </cell>
          <cell r="C60" t="str">
            <v>Σπύρος</v>
          </cell>
          <cell r="D60" t="str">
            <v>Ηράκλειο</v>
          </cell>
          <cell r="N60">
            <v>999</v>
          </cell>
        </row>
        <row r="61">
          <cell r="A61">
            <v>55</v>
          </cell>
          <cell r="B61" t="str">
            <v>Τζουλιαδάκης</v>
          </cell>
          <cell r="C61" t="str">
            <v>Γιώργος</v>
          </cell>
          <cell r="D61" t="str">
            <v>Ηράκλειο</v>
          </cell>
          <cell r="E61" t="str">
            <v>6944-559505</v>
          </cell>
          <cell r="N61">
            <v>999</v>
          </cell>
        </row>
        <row r="62">
          <cell r="A62">
            <v>56</v>
          </cell>
          <cell r="B62" t="str">
            <v>Κανάκης</v>
          </cell>
          <cell r="C62" t="str">
            <v>Μανώλης</v>
          </cell>
          <cell r="D62" t="str">
            <v>Ηράκλειο</v>
          </cell>
          <cell r="E62" t="str">
            <v>6936-655088</v>
          </cell>
          <cell r="N62">
            <v>999</v>
          </cell>
        </row>
        <row r="63">
          <cell r="A63">
            <v>57</v>
          </cell>
          <cell r="B63" t="str">
            <v>Ταμιωλάκης </v>
          </cell>
          <cell r="C63" t="str">
            <v>Φώτης</v>
          </cell>
          <cell r="D63" t="str">
            <v>Ηράκλειο</v>
          </cell>
          <cell r="N63">
            <v>999</v>
          </cell>
        </row>
        <row r="64">
          <cell r="A64">
            <v>58</v>
          </cell>
          <cell r="B64" t="str">
            <v>Καλπαδάκης</v>
          </cell>
          <cell r="C64" t="str">
            <v>Νίκος</v>
          </cell>
          <cell r="D64" t="str">
            <v>Ηράκλειο</v>
          </cell>
          <cell r="N64">
            <v>999</v>
          </cell>
        </row>
        <row r="65">
          <cell r="A65">
            <v>59</v>
          </cell>
          <cell r="N65">
            <v>999</v>
          </cell>
        </row>
        <row r="66">
          <cell r="A66">
            <v>60</v>
          </cell>
          <cell r="N66">
            <v>999</v>
          </cell>
        </row>
        <row r="67">
          <cell r="A67">
            <v>61</v>
          </cell>
          <cell r="N67">
            <v>999</v>
          </cell>
        </row>
        <row r="68">
          <cell r="A68">
            <v>62</v>
          </cell>
          <cell r="N68">
            <v>999</v>
          </cell>
        </row>
        <row r="69">
          <cell r="A69">
            <v>63</v>
          </cell>
          <cell r="M69">
            <v>999</v>
          </cell>
        </row>
        <row r="70">
          <cell r="A70">
            <v>64</v>
          </cell>
          <cell r="M70">
            <v>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Plr Notice"/>
      <sheetName val="Boys Plr List"/>
      <sheetName val="Girls Plr List"/>
      <sheetName val="Boys Si Main Draw Sign-in sheet"/>
      <sheetName val="Boys Si Main 16"/>
      <sheetName val="Boys Si Main 24&amp;32"/>
      <sheetName val="Girls Si MainDraw Sign-in sheet"/>
      <sheetName val="Girls Si Main Draw Prep"/>
      <sheetName val="Girls Si Main 16"/>
      <sheetName val="Girls Si Main 24&amp;32"/>
      <sheetName val="Girls Si Main 48&amp;64"/>
      <sheetName val="Boys Si Qual Sign-in sheet"/>
      <sheetName val="Boys Si Qual Draw Prep"/>
      <sheetName val="Boys Si Qual 16&gt;2"/>
      <sheetName val="Boys Si Qual 32&gt;4"/>
      <sheetName val="Boys Si Qual 32&gt;8"/>
      <sheetName val="Boys Si Qual 64&gt;8"/>
      <sheetName val="Boys Si Qual 96&amp;128&gt;8"/>
      <sheetName val="Girls Si Qual Sign-in sheet"/>
      <sheetName val="Girls Si Qual Draw Prep"/>
      <sheetName val="Girls Si Qual 16&gt;2"/>
      <sheetName val="Girls Si Qual 32&gt;4"/>
      <sheetName val="Girls Si Qual 32&gt;8"/>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Practice Cts"/>
      <sheetName val="Boys Si LL List"/>
      <sheetName val="Girls Si LL List"/>
      <sheetName val="Boys Si Alt List"/>
      <sheetName val="Girls Si Alt List"/>
      <sheetName val="Boys Do Alt List"/>
      <sheetName val="Girls Do Alt Li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zoomScalePageLayoutView="0" workbookViewId="0" topLeftCell="A1">
      <selection activeCell="L14" sqref="L14"/>
    </sheetView>
  </sheetViews>
  <sheetFormatPr defaultColWidth="9.140625" defaultRowHeight="12.75"/>
  <cols>
    <col min="1" max="2" width="3.28125" style="1" customWidth="1"/>
    <col min="3" max="3" width="4.7109375" style="1" customWidth="1"/>
    <col min="4" max="4" width="4.28125" style="1" customWidth="1"/>
    <col min="5" max="5" width="12.7109375" style="1" customWidth="1"/>
    <col min="6" max="6" width="2.7109375" style="1" customWidth="1"/>
    <col min="7" max="7" width="7.7109375" style="1" customWidth="1"/>
    <col min="8" max="8" width="5.8515625" style="1" customWidth="1"/>
    <col min="9" max="9" width="1.7109375" style="2" customWidth="1"/>
    <col min="10" max="10" width="10.7109375" style="1" customWidth="1"/>
    <col min="11" max="11" width="1.7109375" style="2" customWidth="1"/>
    <col min="12" max="12" width="10.7109375" style="1" customWidth="1"/>
    <col min="13" max="13" width="1.7109375" style="3" customWidth="1"/>
    <col min="14" max="14" width="10.7109375" style="1" customWidth="1"/>
    <col min="15" max="15" width="1.7109375" style="2" customWidth="1"/>
    <col min="16" max="16" width="10.7109375" style="1" customWidth="1"/>
    <col min="17" max="17" width="1.7109375" style="3" customWidth="1"/>
    <col min="18" max="18" width="0" style="1" hidden="1" customWidth="1"/>
    <col min="19" max="19" width="8.28125" style="1" customWidth="1"/>
    <col min="20" max="20" width="0" style="1" hidden="1" customWidth="1"/>
    <col min="21" max="16384" width="9.140625" style="1" customWidth="1"/>
  </cols>
  <sheetData>
    <row r="1" spans="1:17" s="10" customFormat="1" ht="21.75" customHeight="1">
      <c r="A1" s="4"/>
      <c r="B1" s="4"/>
      <c r="C1" s="5"/>
      <c r="D1" s="5"/>
      <c r="E1" s="5"/>
      <c r="F1" s="5"/>
      <c r="G1" s="5"/>
      <c r="H1" s="5"/>
      <c r="I1" s="6"/>
      <c r="J1" s="7"/>
      <c r="K1" s="8"/>
      <c r="L1" s="9"/>
      <c r="M1" s="6"/>
      <c r="N1" s="6"/>
      <c r="O1" s="6"/>
      <c r="P1" s="5"/>
      <c r="Q1" s="6"/>
    </row>
    <row r="2" spans="1:17" s="15" customFormat="1" ht="12.75">
      <c r="A2" s="11"/>
      <c r="B2" s="11"/>
      <c r="C2" s="11"/>
      <c r="D2" s="11"/>
      <c r="E2" s="11"/>
      <c r="F2" s="12"/>
      <c r="G2" s="13"/>
      <c r="H2" s="13"/>
      <c r="I2" s="14"/>
      <c r="J2" s="8"/>
      <c r="K2" s="8"/>
      <c r="L2" s="8"/>
      <c r="M2" s="14"/>
      <c r="N2" s="13"/>
      <c r="O2" s="14"/>
      <c r="P2" s="13"/>
      <c r="Q2" s="14"/>
    </row>
    <row r="3" spans="1:17" s="19" customFormat="1" ht="9">
      <c r="A3" s="16" t="s">
        <v>0</v>
      </c>
      <c r="B3" s="16"/>
      <c r="C3" s="16"/>
      <c r="D3" s="16"/>
      <c r="E3" s="16"/>
      <c r="F3" s="16" t="s">
        <v>1</v>
      </c>
      <c r="G3" s="16"/>
      <c r="H3" s="16"/>
      <c r="I3" s="17"/>
      <c r="J3" s="16" t="s">
        <v>2</v>
      </c>
      <c r="K3" s="17"/>
      <c r="L3" s="16"/>
      <c r="M3" s="17"/>
      <c r="N3" s="16"/>
      <c r="O3" s="17"/>
      <c r="P3" s="16"/>
      <c r="Q3" s="18" t="s">
        <v>3</v>
      </c>
    </row>
    <row r="4" spans="1:17" s="26" customFormat="1" ht="11.25" customHeight="1">
      <c r="A4" s="296"/>
      <c r="B4" s="296"/>
      <c r="C4" s="296"/>
      <c r="D4" s="20"/>
      <c r="E4" s="20"/>
      <c r="F4" s="20"/>
      <c r="G4" s="21"/>
      <c r="H4" s="20"/>
      <c r="I4" s="22"/>
      <c r="J4" s="23"/>
      <c r="K4" s="22"/>
      <c r="L4" s="24"/>
      <c r="M4" s="22"/>
      <c r="N4" s="20"/>
      <c r="O4" s="22"/>
      <c r="P4" s="20"/>
      <c r="Q4" s="25"/>
    </row>
    <row r="5" spans="1:17" s="19" customFormat="1" ht="9.75">
      <c r="A5" s="27"/>
      <c r="B5" s="28" t="s">
        <v>4</v>
      </c>
      <c r="C5" s="28" t="s">
        <v>5</v>
      </c>
      <c r="D5" s="28" t="s">
        <v>6</v>
      </c>
      <c r="E5" s="29" t="s">
        <v>7</v>
      </c>
      <c r="F5" s="29" t="s">
        <v>8</v>
      </c>
      <c r="G5" s="29"/>
      <c r="H5" s="29" t="s">
        <v>1</v>
      </c>
      <c r="I5" s="29"/>
      <c r="J5" s="28" t="s">
        <v>9</v>
      </c>
      <c r="K5" s="30"/>
      <c r="L5" s="28" t="s">
        <v>10</v>
      </c>
      <c r="M5" s="30"/>
      <c r="N5" s="28" t="s">
        <v>11</v>
      </c>
      <c r="O5" s="30"/>
      <c r="P5" s="28" t="s">
        <v>12</v>
      </c>
      <c r="Q5" s="31"/>
    </row>
    <row r="6" spans="1:17" s="19" customFormat="1" ht="3.75" customHeight="1">
      <c r="A6" s="32"/>
      <c r="B6" s="33"/>
      <c r="C6" s="34"/>
      <c r="D6" s="33"/>
      <c r="E6" s="35"/>
      <c r="F6" s="35"/>
      <c r="G6" s="36"/>
      <c r="H6" s="35"/>
      <c r="I6" s="37"/>
      <c r="J6" s="33"/>
      <c r="K6" s="37"/>
      <c r="L6" s="33"/>
      <c r="M6" s="37"/>
      <c r="N6" s="33"/>
      <c r="O6" s="37"/>
      <c r="P6" s="33"/>
      <c r="Q6" s="38"/>
    </row>
    <row r="7" spans="1:20" s="48" customFormat="1" ht="9" customHeight="1">
      <c r="A7" s="39" t="s">
        <v>13</v>
      </c>
      <c r="B7" s="40">
        <f>IF($D7="","",VLOOKUP($D7,'[1]Boys Si Main Draw Prep (2)'!$A$7:$P$70,15))</f>
      </c>
      <c r="C7" s="40">
        <f>IF($D7="","",VLOOKUP($D7,'[1]Boys Si Main Draw Prep (2)'!$A$7:$P$70,16))</f>
      </c>
      <c r="D7" s="41"/>
      <c r="E7" s="42">
        <f>UPPER(IF($D7="","",VLOOKUP($D7,'[1]Boys Si Main Draw Prep (2)'!$A$7:$P$70,2)))</f>
      </c>
      <c r="F7" s="42">
        <f>IF($D7="","",VLOOKUP($D7,'[1]Boys Si Main Draw Prep (2)'!$A$7:$P$70,3))</f>
      </c>
      <c r="G7" s="42"/>
      <c r="H7" s="42">
        <f>IF($D7="","",VLOOKUP($D7,'[1]Boys Si Main Draw Prep (2)'!$A$7:$P$70,4))</f>
      </c>
      <c r="I7" s="43"/>
      <c r="J7" s="44">
        <f>UPPER(IF(OR(I8="a",I8="as"),E7,IF(OR(I8="b",I8="bs"),E8,0)))</f>
      </c>
      <c r="K7" s="45"/>
      <c r="L7" s="46"/>
      <c r="M7" s="46"/>
      <c r="N7" s="46"/>
      <c r="O7" s="46"/>
      <c r="P7" s="46"/>
      <c r="Q7" s="46"/>
      <c r="R7" s="47"/>
      <c r="T7" s="49" t="e">
        <f>#REF!</f>
        <v>#REF!</v>
      </c>
    </row>
    <row r="8" spans="1:20" s="48" customFormat="1" ht="9" customHeight="1">
      <c r="A8" s="50" t="s">
        <v>14</v>
      </c>
      <c r="B8" s="40">
        <f>IF($D8="","",VLOOKUP($D8,'[1]Boys Si Main Draw Prep (2)'!$A$7:$P$70,15))</f>
      </c>
      <c r="C8" s="40">
        <f>IF($D8="","",VLOOKUP($D8,'[1]Boys Si Main Draw Prep (2)'!$A$7:$P$70,16))</f>
      </c>
      <c r="D8" s="41"/>
      <c r="E8" s="40">
        <f>UPPER(IF($D8="","",VLOOKUP($D8,'[1]Boys Si Main Draw Prep (2)'!$A$7:$P$70,2)))</f>
      </c>
      <c r="F8" s="40">
        <f>IF($D8="","",VLOOKUP($D8,'[1]Boys Si Main Draw Prep (2)'!$A$7:$P$70,3))</f>
      </c>
      <c r="G8" s="40"/>
      <c r="H8" s="40">
        <f>IF($D8="","",VLOOKUP($D8,'[1]Boys Si Main Draw Prep (2)'!$A$7:$P$70,4))</f>
      </c>
      <c r="I8" s="51" t="s">
        <v>15</v>
      </c>
      <c r="J8" s="52"/>
      <c r="K8" s="53" t="s">
        <v>15</v>
      </c>
      <c r="L8" s="44">
        <f>UPPER(IF(OR(K8="a",K8="as"),J7,IF(OR(K8="b",K8="bs"),J9,0)))</f>
      </c>
      <c r="M8" s="45"/>
      <c r="N8" s="46"/>
      <c r="O8" s="46"/>
      <c r="P8" s="46"/>
      <c r="Q8" s="46"/>
      <c r="R8" s="47"/>
      <c r="T8" s="54" t="e">
        <f>#REF!</f>
        <v>#REF!</v>
      </c>
    </row>
    <row r="9" spans="1:20" s="48" customFormat="1" ht="9" customHeight="1">
      <c r="A9" s="50" t="s">
        <v>16</v>
      </c>
      <c r="B9" s="40">
        <f>IF($D9="","",VLOOKUP($D9,'[1]Boys Si Main Draw Prep (2)'!$A$7:$P$70,15))</f>
      </c>
      <c r="C9" s="40">
        <f>IF($D9="","",VLOOKUP($D9,'[1]Boys Si Main Draw Prep (2)'!$A$7:$P$70,16))</f>
      </c>
      <c r="D9" s="41"/>
      <c r="E9" s="40">
        <f>UPPER(IF($D9="","",VLOOKUP($D9,'[1]Boys Si Main Draw Prep (2)'!$A$7:$P$70,2)))</f>
      </c>
      <c r="F9" s="40">
        <f>IF($D9="","",VLOOKUP($D9,'[1]Boys Si Main Draw Prep (2)'!$A$7:$P$70,3))</f>
      </c>
      <c r="G9" s="40"/>
      <c r="H9" s="40">
        <f>IF($D9="","",VLOOKUP($D9,'[1]Boys Si Main Draw Prep (2)'!$A$7:$P$70,4))</f>
      </c>
      <c r="I9" s="43"/>
      <c r="J9" s="44">
        <f>UPPER(IF(OR(I10="a",I10="as"),E9,IF(OR(I10="b",I10="bs"),E10,0)))</f>
      </c>
      <c r="K9" s="55"/>
      <c r="L9" s="56"/>
      <c r="M9" s="57"/>
      <c r="N9" s="46"/>
      <c r="O9" s="46"/>
      <c r="P9" s="46"/>
      <c r="Q9" s="46"/>
      <c r="R9" s="47"/>
      <c r="T9" s="54" t="e">
        <f>#REF!</f>
        <v>#REF!</v>
      </c>
    </row>
    <row r="10" spans="1:20" s="48" customFormat="1" ht="9" customHeight="1">
      <c r="A10" s="50" t="s">
        <v>17</v>
      </c>
      <c r="B10" s="40">
        <f>IF($D10="","",VLOOKUP($D10,'[1]Boys Si Main Draw Prep (2)'!$A$7:$P$70,15))</f>
      </c>
      <c r="C10" s="40">
        <f>IF($D10="","",VLOOKUP($D10,'[1]Boys Si Main Draw Prep (2)'!$A$7:$P$70,16))</f>
      </c>
      <c r="D10" s="41"/>
      <c r="E10" s="40">
        <f>UPPER(IF($D10="","",VLOOKUP($D10,'[1]Boys Si Main Draw Prep (2)'!$A$7:$P$70,2)))</f>
      </c>
      <c r="F10" s="40">
        <f>IF($D10="","",VLOOKUP($D10,'[1]Boys Si Main Draw Prep (2)'!$A$7:$P$70,3))</f>
      </c>
      <c r="G10" s="40"/>
      <c r="H10" s="40">
        <f>IF($D10="","",VLOOKUP($D10,'[1]Boys Si Main Draw Prep (2)'!$A$7:$P$70,4))</f>
      </c>
      <c r="I10" s="51" t="s">
        <v>18</v>
      </c>
      <c r="J10" s="58"/>
      <c r="K10" s="46"/>
      <c r="L10" s="59" t="s">
        <v>19</v>
      </c>
      <c r="M10" s="60" t="s">
        <v>15</v>
      </c>
      <c r="N10" s="44">
        <f>UPPER(IF(OR(M10="a",M10="as"),L8,IF(OR(M10="b",M10="bs"),L12,0)))</f>
      </c>
      <c r="O10" s="45"/>
      <c r="P10" s="46"/>
      <c r="Q10" s="46"/>
      <c r="R10" s="47"/>
      <c r="T10" s="54" t="e">
        <f>#REF!</f>
        <v>#REF!</v>
      </c>
    </row>
    <row r="11" spans="1:20" s="48" customFormat="1" ht="9" customHeight="1">
      <c r="A11" s="50" t="s">
        <v>20</v>
      </c>
      <c r="B11" s="40">
        <f>IF($D11="","",VLOOKUP($D11,'[1]Boys Si Main Draw Prep (2)'!$A$7:$P$70,15))</f>
      </c>
      <c r="C11" s="40">
        <f>IF($D11="","",VLOOKUP($D11,'[1]Boys Si Main Draw Prep (2)'!$A$7:$P$70,16))</f>
      </c>
      <c r="D11" s="41"/>
      <c r="E11" s="40">
        <f>UPPER(IF($D11="","",VLOOKUP($D11,'[1]Boys Si Main Draw Prep (2)'!$A$7:$P$70,2)))</f>
      </c>
      <c r="F11" s="40">
        <f>IF($D11="","",VLOOKUP($D11,'[1]Boys Si Main Draw Prep (2)'!$A$7:$P$70,3))</f>
      </c>
      <c r="G11" s="40"/>
      <c r="H11" s="40">
        <f>IF($D11="","",VLOOKUP($D11,'[1]Boys Si Main Draw Prep (2)'!$A$7:$P$70,4))</f>
      </c>
      <c r="I11" s="43"/>
      <c r="J11" s="44">
        <f>UPPER(IF(OR(I12="a",I12="as"),E11,IF(OR(I12="b",I12="bs"),E12,0)))</f>
      </c>
      <c r="K11" s="45"/>
      <c r="L11" s="61"/>
      <c r="M11" s="62"/>
      <c r="N11" s="56"/>
      <c r="O11" s="57"/>
      <c r="P11" s="46"/>
      <c r="Q11" s="46"/>
      <c r="R11" s="47"/>
      <c r="T11" s="54" t="e">
        <f>#REF!</f>
        <v>#REF!</v>
      </c>
    </row>
    <row r="12" spans="1:20" s="48" customFormat="1" ht="9" customHeight="1">
      <c r="A12" s="50" t="s">
        <v>21</v>
      </c>
      <c r="B12" s="40">
        <f>IF($D12="","",VLOOKUP($D12,'[1]Boys Si Main Draw Prep (2)'!$A$7:$P$70,15))</f>
      </c>
      <c r="C12" s="40">
        <f>IF($D12="","",VLOOKUP($D12,'[1]Boys Si Main Draw Prep (2)'!$A$7:$P$70,16))</f>
      </c>
      <c r="D12" s="41"/>
      <c r="E12" s="40">
        <f>UPPER(IF($D12="","",VLOOKUP($D12,'[1]Boys Si Main Draw Prep (2)'!$A$7:$P$70,2)))</f>
      </c>
      <c r="F12" s="40">
        <f>IF($D12="","",VLOOKUP($D12,'[1]Boys Si Main Draw Prep (2)'!$A$7:$P$70,3))</f>
      </c>
      <c r="G12" s="40"/>
      <c r="H12" s="40">
        <f>IF($D12="","",VLOOKUP($D12,'[1]Boys Si Main Draw Prep (2)'!$A$7:$P$70,4))</f>
      </c>
      <c r="I12" s="51" t="s">
        <v>15</v>
      </c>
      <c r="J12" s="56"/>
      <c r="K12" s="53" t="s">
        <v>18</v>
      </c>
      <c r="L12" s="44">
        <f>UPPER(IF(OR(K12="a",K12="as"),J11,IF(OR(K12="b",K12="bs"),J13,0)))</f>
      </c>
      <c r="M12" s="63"/>
      <c r="N12" s="46"/>
      <c r="O12" s="57"/>
      <c r="P12" s="46"/>
      <c r="Q12" s="46"/>
      <c r="R12" s="47"/>
      <c r="T12" s="54" t="e">
        <f>#REF!</f>
        <v>#REF!</v>
      </c>
    </row>
    <row r="13" spans="1:20" s="48" customFormat="1" ht="9" customHeight="1">
      <c r="A13" s="50" t="s">
        <v>22</v>
      </c>
      <c r="B13" s="40">
        <f>IF($D13="","",VLOOKUP($D13,'[1]Boys Si Main Draw Prep (2)'!$A$7:$P$70,15))</f>
      </c>
      <c r="C13" s="40">
        <f>IF($D13="","",VLOOKUP($D13,'[1]Boys Si Main Draw Prep (2)'!$A$7:$P$70,16))</f>
      </c>
      <c r="D13" s="41"/>
      <c r="E13" s="40">
        <f>UPPER(IF($D13="","",VLOOKUP($D13,'[1]Boys Si Main Draw Prep (2)'!$A$7:$P$70,2)))</f>
      </c>
      <c r="F13" s="40">
        <f>IF($D13="","",VLOOKUP($D13,'[1]Boys Si Main Draw Prep (2)'!$A$7:$P$70,3))</f>
      </c>
      <c r="G13" s="40"/>
      <c r="H13" s="40">
        <f>IF($D13="","",VLOOKUP($D13,'[1]Boys Si Main Draw Prep (2)'!$A$7:$P$70,4))</f>
      </c>
      <c r="I13" s="43"/>
      <c r="J13" s="44">
        <f>UPPER(IF(OR(I14="a",I14="as"),E13,IF(OR(I14="b",I14="bs"),E14,0)))</f>
      </c>
      <c r="K13" s="64"/>
      <c r="L13" s="56"/>
      <c r="M13" s="46"/>
      <c r="N13" s="46"/>
      <c r="O13" s="57"/>
      <c r="P13" s="46"/>
      <c r="Q13" s="46"/>
      <c r="R13" s="47"/>
      <c r="T13" s="54" t="e">
        <f>#REF!</f>
        <v>#REF!</v>
      </c>
    </row>
    <row r="14" spans="1:20" s="48" customFormat="1" ht="9" customHeight="1">
      <c r="A14" s="39" t="s">
        <v>23</v>
      </c>
      <c r="B14" s="40">
        <f>IF($D14="","",VLOOKUP($D14,'[1]Boys Si Main Draw Prep (2)'!$A$7:$P$70,15))</f>
      </c>
      <c r="C14" s="40">
        <f>IF($D14="","",VLOOKUP($D14,'[1]Boys Si Main Draw Prep (2)'!$A$7:$P$70,16))</f>
      </c>
      <c r="D14" s="41"/>
      <c r="E14" s="42">
        <f>UPPER(IF($D14="","",VLOOKUP($D14,'[1]Boys Si Main Draw Prep (2)'!$A$7:$P$70,2)))</f>
      </c>
      <c r="F14" s="42">
        <f>IF($D14="","",VLOOKUP($D14,'[1]Boys Si Main Draw Prep (2)'!$A$7:$P$70,3))</f>
      </c>
      <c r="G14" s="42"/>
      <c r="H14" s="42">
        <f>IF($D14="","",VLOOKUP($D14,'[1]Boys Si Main Draw Prep (2)'!$A$7:$P$70,4))</f>
      </c>
      <c r="I14" s="51" t="s">
        <v>15</v>
      </c>
      <c r="J14" s="56"/>
      <c r="K14" s="46"/>
      <c r="L14" s="46"/>
      <c r="M14" s="65"/>
      <c r="N14" s="59" t="s">
        <v>19</v>
      </c>
      <c r="O14" s="60" t="s">
        <v>18</v>
      </c>
      <c r="P14" s="44">
        <f>UPPER(IF(OR(O14="a",O14="as"),N10,IF(OR(O14="b",O14="bs"),N18,0)))</f>
      </c>
      <c r="Q14" s="45"/>
      <c r="R14" s="47"/>
      <c r="T14" s="54" t="e">
        <f>#REF!</f>
        <v>#REF!</v>
      </c>
    </row>
    <row r="15" spans="1:20" s="48" customFormat="1" ht="9" customHeight="1">
      <c r="A15" s="39" t="s">
        <v>24</v>
      </c>
      <c r="B15" s="40">
        <f>IF($D15="","",VLOOKUP($D15,'[1]Boys Si Main Draw Prep (2)'!$A$7:$P$70,15))</f>
      </c>
      <c r="C15" s="40">
        <f>IF($D15="","",VLOOKUP($D15,'[1]Boys Si Main Draw Prep (2)'!$A$7:$P$70,16))</f>
      </c>
      <c r="D15" s="41"/>
      <c r="E15" s="42">
        <f>UPPER(IF($D15="","",VLOOKUP($D15,'[1]Boys Si Main Draw Prep (2)'!$A$7:$P$70,2)))</f>
      </c>
      <c r="F15" s="42">
        <f>IF($D15="","",VLOOKUP($D15,'[1]Boys Si Main Draw Prep (2)'!$A$7:$P$70,3))</f>
      </c>
      <c r="G15" s="42"/>
      <c r="H15" s="42">
        <f>IF($D15="","",VLOOKUP($D15,'[1]Boys Si Main Draw Prep (2)'!$A$7:$P$70,4))</f>
      </c>
      <c r="I15" s="43"/>
      <c r="J15" s="44">
        <f>UPPER(IF(OR(I16="a",I16="as"),E15,IF(OR(I16="b",I16="bs"),E16,0)))</f>
      </c>
      <c r="K15" s="45"/>
      <c r="L15" s="46"/>
      <c r="M15" s="46"/>
      <c r="N15" s="46"/>
      <c r="O15" s="57"/>
      <c r="P15" s="56"/>
      <c r="Q15" s="57"/>
      <c r="R15" s="47"/>
      <c r="T15" s="54" t="e">
        <f>#REF!</f>
        <v>#REF!</v>
      </c>
    </row>
    <row r="16" spans="1:20" s="48" customFormat="1" ht="9" customHeight="1">
      <c r="A16" s="50" t="s">
        <v>25</v>
      </c>
      <c r="B16" s="40">
        <f>IF($D16="","",VLOOKUP($D16,'[1]Boys Si Main Draw Prep (2)'!$A$7:$P$70,15))</f>
      </c>
      <c r="C16" s="40">
        <f>IF($D16="","",VLOOKUP($D16,'[1]Boys Si Main Draw Prep (2)'!$A$7:$P$70,16))</f>
      </c>
      <c r="D16" s="41"/>
      <c r="E16" s="40">
        <f>UPPER(IF($D16="","",VLOOKUP($D16,'[1]Boys Si Main Draw Prep (2)'!$A$7:$P$70,2)))</f>
      </c>
      <c r="F16" s="40">
        <f>IF($D16="","",VLOOKUP($D16,'[1]Boys Si Main Draw Prep (2)'!$A$7:$P$70,3))</f>
      </c>
      <c r="G16" s="40"/>
      <c r="H16" s="40">
        <f>IF($D16="","",VLOOKUP($D16,'[1]Boys Si Main Draw Prep (2)'!$A$7:$P$70,4))</f>
      </c>
      <c r="I16" s="51" t="s">
        <v>18</v>
      </c>
      <c r="J16" s="56"/>
      <c r="K16" s="53" t="s">
        <v>18</v>
      </c>
      <c r="L16" s="44">
        <f>UPPER(IF(OR(K16="a",K16="as"),J15,IF(OR(K16="b",K16="bs"),J17,0)))</f>
      </c>
      <c r="M16" s="45"/>
      <c r="N16" s="46"/>
      <c r="O16" s="57"/>
      <c r="P16" s="46"/>
      <c r="Q16" s="57"/>
      <c r="R16" s="47"/>
      <c r="T16" s="66" t="e">
        <f>#REF!</f>
        <v>#REF!</v>
      </c>
    </row>
    <row r="17" spans="1:18" s="48" customFormat="1" ht="9" customHeight="1">
      <c r="A17" s="50" t="s">
        <v>26</v>
      </c>
      <c r="B17" s="40">
        <f>IF($D17="","",VLOOKUP($D17,'[1]Boys Si Main Draw Prep (2)'!$A$7:$P$70,15))</f>
      </c>
      <c r="C17" s="40">
        <f>IF($D17="","",VLOOKUP($D17,'[1]Boys Si Main Draw Prep (2)'!$A$7:$P$70,16))</f>
      </c>
      <c r="D17" s="41"/>
      <c r="E17" s="40">
        <f>UPPER(IF($D17="","",VLOOKUP($D17,'[1]Boys Si Main Draw Prep (2)'!$A$7:$P$70,2)))</f>
      </c>
      <c r="F17" s="40">
        <f>IF($D17="","",VLOOKUP($D17,'[1]Boys Si Main Draw Prep (2)'!$A$7:$P$70,3))</f>
      </c>
      <c r="G17" s="40"/>
      <c r="H17" s="40">
        <f>IF($D17="","",VLOOKUP($D17,'[1]Boys Si Main Draw Prep (2)'!$A$7:$P$70,4))</f>
      </c>
      <c r="I17" s="43"/>
      <c r="J17" s="44">
        <f>UPPER(IF(OR(I18="a",I18="as"),E17,IF(OR(I18="b",I18="bs"),E18,0)))</f>
      </c>
      <c r="K17" s="55"/>
      <c r="L17" s="56"/>
      <c r="M17" s="57"/>
      <c r="N17" s="46"/>
      <c r="O17" s="57"/>
      <c r="P17" s="46"/>
      <c r="Q17" s="57"/>
      <c r="R17" s="47"/>
    </row>
    <row r="18" spans="1:18" s="48" customFormat="1" ht="9" customHeight="1">
      <c r="A18" s="50" t="s">
        <v>27</v>
      </c>
      <c r="B18" s="40">
        <f>IF($D18="","",VLOOKUP($D18,'[1]Boys Si Main Draw Prep (2)'!$A$7:$P$70,15))</f>
      </c>
      <c r="C18" s="40">
        <f>IF($D18="","",VLOOKUP($D18,'[1]Boys Si Main Draw Prep (2)'!$A$7:$P$70,16))</f>
      </c>
      <c r="D18" s="41"/>
      <c r="E18" s="40">
        <f>UPPER(IF($D18="","",VLOOKUP($D18,'[1]Boys Si Main Draw Prep (2)'!$A$7:$P$70,2)))</f>
      </c>
      <c r="F18" s="40">
        <f>IF($D18="","",VLOOKUP($D18,'[1]Boys Si Main Draw Prep (2)'!$A$7:$P$70,3))</f>
      </c>
      <c r="G18" s="40"/>
      <c r="H18" s="40">
        <f>IF($D18="","",VLOOKUP($D18,'[1]Boys Si Main Draw Prep (2)'!$A$7:$P$70,4))</f>
      </c>
      <c r="I18" s="51" t="s">
        <v>18</v>
      </c>
      <c r="J18" s="56"/>
      <c r="K18" s="46"/>
      <c r="L18" s="59" t="s">
        <v>19</v>
      </c>
      <c r="M18" s="60" t="s">
        <v>18</v>
      </c>
      <c r="N18" s="44">
        <f>UPPER(IF(OR(M18="a",M18="as"),L16,IF(OR(M18="b",M18="bs"),L20,0)))</f>
      </c>
      <c r="O18" s="64"/>
      <c r="P18" s="46"/>
      <c r="Q18" s="57"/>
      <c r="R18" s="47"/>
    </row>
    <row r="19" spans="1:18" s="48" customFormat="1" ht="9" customHeight="1">
      <c r="A19" s="50" t="s">
        <v>28</v>
      </c>
      <c r="B19" s="40">
        <f>IF($D19="","",VLOOKUP($D19,'[1]Boys Si Main Draw Prep (2)'!$A$7:$P$70,15))</f>
      </c>
      <c r="C19" s="40">
        <f>IF($D19="","",VLOOKUP($D19,'[1]Boys Si Main Draw Prep (2)'!$A$7:$P$70,16))</f>
      </c>
      <c r="D19" s="41"/>
      <c r="E19" s="40">
        <f>UPPER(IF($D19="","",VLOOKUP($D19,'[1]Boys Si Main Draw Prep (2)'!$A$7:$P$70,2)))</f>
      </c>
      <c r="F19" s="40">
        <f>IF($D19="","",VLOOKUP($D19,'[1]Boys Si Main Draw Prep (2)'!$A$7:$P$70,3))</f>
      </c>
      <c r="G19" s="40"/>
      <c r="H19" s="40">
        <f>IF($D19="","",VLOOKUP($D19,'[1]Boys Si Main Draw Prep (2)'!$A$7:$P$70,4))</f>
      </c>
      <c r="I19" s="43"/>
      <c r="J19" s="44">
        <f>UPPER(IF(OR(I20="a",I20="as"),E19,IF(OR(I20="b",I20="bs"),E20,0)))</f>
      </c>
      <c r="K19" s="45"/>
      <c r="L19" s="61"/>
      <c r="M19" s="62"/>
      <c r="N19" s="56"/>
      <c r="O19" s="46"/>
      <c r="P19" s="46"/>
      <c r="Q19" s="57"/>
      <c r="R19" s="47"/>
    </row>
    <row r="20" spans="1:18" s="48" customFormat="1" ht="9" customHeight="1">
      <c r="A20" s="50" t="s">
        <v>29</v>
      </c>
      <c r="B20" s="40">
        <f>IF($D20="","",VLOOKUP($D20,'[1]Boys Si Main Draw Prep (2)'!$A$7:$P$70,15))</f>
      </c>
      <c r="C20" s="40">
        <f>IF($D20="","",VLOOKUP($D20,'[1]Boys Si Main Draw Prep (2)'!$A$7:$P$70,16))</f>
      </c>
      <c r="D20" s="41"/>
      <c r="E20" s="40">
        <f>UPPER(IF($D20="","",VLOOKUP($D20,'[1]Boys Si Main Draw Prep (2)'!$A$7:$P$70,2)))</f>
      </c>
      <c r="F20" s="40">
        <f>IF($D20="","",VLOOKUP($D20,'[1]Boys Si Main Draw Prep (2)'!$A$7:$P$70,3))</f>
      </c>
      <c r="G20" s="40"/>
      <c r="H20" s="40">
        <f>IF($D20="","",VLOOKUP($D20,'[1]Boys Si Main Draw Prep (2)'!$A$7:$P$70,4))</f>
      </c>
      <c r="I20" s="51" t="s">
        <v>15</v>
      </c>
      <c r="J20" s="56"/>
      <c r="K20" s="53" t="s">
        <v>18</v>
      </c>
      <c r="L20" s="44">
        <f>UPPER(IF(OR(K20="a",K20="as"),J19,IF(OR(K20="b",K20="bs"),J21,0)))</f>
      </c>
      <c r="M20" s="63"/>
      <c r="N20" s="46"/>
      <c r="O20" s="46"/>
      <c r="P20" s="46"/>
      <c r="Q20" s="57"/>
      <c r="R20" s="47"/>
    </row>
    <row r="21" spans="1:18" s="48" customFormat="1" ht="9" customHeight="1">
      <c r="A21" s="50" t="s">
        <v>30</v>
      </c>
      <c r="B21" s="40">
        <f>IF($D21="","",VLOOKUP($D21,'[1]Boys Si Main Draw Prep (2)'!$A$7:$P$70,15))</f>
      </c>
      <c r="C21" s="40">
        <f>IF($D21="","",VLOOKUP($D21,'[1]Boys Si Main Draw Prep (2)'!$A$7:$P$70,16))</f>
      </c>
      <c r="D21" s="41"/>
      <c r="E21" s="40">
        <f>UPPER(IF($D21="","",VLOOKUP($D21,'[1]Boys Si Main Draw Prep (2)'!$A$7:$P$70,2)))</f>
      </c>
      <c r="F21" s="40">
        <f>IF($D21="","",VLOOKUP($D21,'[1]Boys Si Main Draw Prep (2)'!$A$7:$P$70,3))</f>
      </c>
      <c r="G21" s="40"/>
      <c r="H21" s="40">
        <f>IF($D21="","",VLOOKUP($D21,'[1]Boys Si Main Draw Prep (2)'!$A$7:$P$70,4))</f>
      </c>
      <c r="I21" s="43"/>
      <c r="J21" s="44">
        <f>UPPER(IF(OR(I22="a",I22="as"),E21,IF(OR(I22="b",I22="bs"),E22,0)))</f>
      </c>
      <c r="K21" s="64"/>
      <c r="L21" s="56"/>
      <c r="M21" s="46"/>
      <c r="N21" s="46"/>
      <c r="O21" s="46"/>
      <c r="P21" s="46"/>
      <c r="Q21" s="57"/>
      <c r="R21" s="47"/>
    </row>
    <row r="22" spans="1:18" s="48" customFormat="1" ht="9" customHeight="1">
      <c r="A22" s="39" t="s">
        <v>31</v>
      </c>
      <c r="B22" s="40">
        <f>IF($D22="","",VLOOKUP($D22,'[1]Boys Si Main Draw Prep (2)'!$A$7:$P$70,15))</f>
      </c>
      <c r="C22" s="40">
        <f>IF($D22="","",VLOOKUP($D22,'[1]Boys Si Main Draw Prep (2)'!$A$7:$P$70,16))</f>
      </c>
      <c r="D22" s="41"/>
      <c r="E22" s="42">
        <f>UPPER(IF($D22="","",VLOOKUP($D22,'[1]Boys Si Main Draw Prep (2)'!$A$7:$P$70,2)))</f>
      </c>
      <c r="F22" s="42">
        <f>IF($D22="","",VLOOKUP($D22,'[1]Boys Si Main Draw Prep (2)'!$A$7:$P$70,3))</f>
      </c>
      <c r="G22" s="42"/>
      <c r="H22" s="42">
        <f>IF($D22="","",VLOOKUP($D22,'[1]Boys Si Main Draw Prep (2)'!$A$7:$P$70,4))</f>
      </c>
      <c r="I22" s="51" t="s">
        <v>18</v>
      </c>
      <c r="J22" s="56"/>
      <c r="K22" s="46"/>
      <c r="L22" s="46"/>
      <c r="M22" s="65"/>
      <c r="N22" s="67" t="s">
        <v>32</v>
      </c>
      <c r="O22" s="68"/>
      <c r="P22" s="44">
        <f>UPPER(IF(OR(O23="a",O23="as"),P14,IF(OR(O23="b",O23="bs"),P30,0)))</f>
      </c>
      <c r="Q22" s="69"/>
      <c r="R22" s="47"/>
    </row>
    <row r="23" spans="1:18" s="48" customFormat="1" ht="9" customHeight="1">
      <c r="A23" s="39" t="s">
        <v>33</v>
      </c>
      <c r="B23" s="40">
        <f>IF($D23="","",VLOOKUP($D23,'[1]Boys Si Main Draw Prep (2)'!$A$7:$P$70,15))</f>
      </c>
      <c r="C23" s="40">
        <f>IF($D23="","",VLOOKUP($D23,'[1]Boys Si Main Draw Prep (2)'!$A$7:$P$70,16))</f>
      </c>
      <c r="D23" s="41"/>
      <c r="E23" s="42">
        <f>UPPER(IF($D23="","",VLOOKUP($D23,'[1]Boys Si Main Draw Prep (2)'!$A$7:$P$70,2)))</f>
      </c>
      <c r="F23" s="42">
        <f>IF($D23="","",VLOOKUP($D23,'[1]Boys Si Main Draw Prep (2)'!$A$7:$P$70,3))</f>
      </c>
      <c r="G23" s="42"/>
      <c r="H23" s="42">
        <f>IF($D23="","",VLOOKUP($D23,'[1]Boys Si Main Draw Prep (2)'!$A$7:$P$70,4))</f>
      </c>
      <c r="I23" s="43"/>
      <c r="J23" s="44">
        <f>UPPER(IF(OR(I24="a",I24="as"),E23,IF(OR(I24="b",I24="bs"),E24,0)))</f>
      </c>
      <c r="K23" s="45"/>
      <c r="L23" s="46"/>
      <c r="M23" s="46"/>
      <c r="N23" s="59" t="s">
        <v>19</v>
      </c>
      <c r="O23" s="70" t="s">
        <v>15</v>
      </c>
      <c r="P23" s="56"/>
      <c r="Q23" s="71"/>
      <c r="R23" s="47"/>
    </row>
    <row r="24" spans="1:18" s="48" customFormat="1" ht="9" customHeight="1">
      <c r="A24" s="50" t="s">
        <v>34</v>
      </c>
      <c r="B24" s="40">
        <f>IF($D24="","",VLOOKUP($D24,'[1]Boys Si Main Draw Prep (2)'!$A$7:$P$70,15))</f>
      </c>
      <c r="C24" s="40">
        <f>IF($D24="","",VLOOKUP($D24,'[1]Boys Si Main Draw Prep (2)'!$A$7:$P$70,16))</f>
      </c>
      <c r="D24" s="41"/>
      <c r="E24" s="40">
        <f>UPPER(IF($D24="","",VLOOKUP($D24,'[1]Boys Si Main Draw Prep (2)'!$A$7:$P$70,2)))</f>
      </c>
      <c r="F24" s="40">
        <f>IF($D24="","",VLOOKUP($D24,'[1]Boys Si Main Draw Prep (2)'!$A$7:$P$70,3))</f>
      </c>
      <c r="G24" s="40"/>
      <c r="H24" s="40">
        <f>IF($D24="","",VLOOKUP($D24,'[1]Boys Si Main Draw Prep (2)'!$A$7:$P$70,4))</f>
      </c>
      <c r="I24" s="51" t="s">
        <v>15</v>
      </c>
      <c r="J24" s="56"/>
      <c r="K24" s="53" t="s">
        <v>15</v>
      </c>
      <c r="L24" s="44">
        <f>UPPER(IF(OR(K24="a",K24="as"),J23,IF(OR(K24="b",K24="bs"),J25,0)))</f>
      </c>
      <c r="M24" s="45"/>
      <c r="N24" s="46"/>
      <c r="O24" s="46"/>
      <c r="P24" s="46"/>
      <c r="Q24" s="57"/>
      <c r="R24" s="47"/>
    </row>
    <row r="25" spans="1:18" s="48" customFormat="1" ht="9" customHeight="1">
      <c r="A25" s="50" t="s">
        <v>35</v>
      </c>
      <c r="B25" s="40">
        <f>IF($D25="","",VLOOKUP($D25,'[1]Boys Si Main Draw Prep (2)'!$A$7:$P$70,15))</f>
      </c>
      <c r="C25" s="40">
        <f>IF($D25="","",VLOOKUP($D25,'[1]Boys Si Main Draw Prep (2)'!$A$7:$P$70,16))</f>
      </c>
      <c r="D25" s="41"/>
      <c r="E25" s="40">
        <f>UPPER(IF($D25="","",VLOOKUP($D25,'[1]Boys Si Main Draw Prep (2)'!$A$7:$P$70,2)))</f>
      </c>
      <c r="F25" s="40">
        <f>IF($D25="","",VLOOKUP($D25,'[1]Boys Si Main Draw Prep (2)'!$A$7:$P$70,3))</f>
      </c>
      <c r="G25" s="40"/>
      <c r="H25" s="40">
        <f>IF($D25="","",VLOOKUP($D25,'[1]Boys Si Main Draw Prep (2)'!$A$7:$P$70,4))</f>
      </c>
      <c r="I25" s="43"/>
      <c r="J25" s="44">
        <f>UPPER(IF(OR(I26="a",I26="as"),E25,IF(OR(I26="b",I26="bs"),E26,0)))</f>
      </c>
      <c r="K25" s="55"/>
      <c r="L25" s="56"/>
      <c r="M25" s="57"/>
      <c r="N25" s="46"/>
      <c r="O25" s="46"/>
      <c r="P25" s="46"/>
      <c r="Q25" s="57"/>
      <c r="R25" s="47"/>
    </row>
    <row r="26" spans="1:18" s="48" customFormat="1" ht="9" customHeight="1">
      <c r="A26" s="50" t="s">
        <v>36</v>
      </c>
      <c r="B26" s="40">
        <f>IF($D26="","",VLOOKUP($D26,'[1]Boys Si Main Draw Prep (2)'!$A$7:$P$70,15))</f>
      </c>
      <c r="C26" s="40">
        <f>IF($D26="","",VLOOKUP($D26,'[1]Boys Si Main Draw Prep (2)'!$A$7:$P$70,16))</f>
      </c>
      <c r="D26" s="41"/>
      <c r="E26" s="40">
        <f>UPPER(IF($D26="","",VLOOKUP($D26,'[1]Boys Si Main Draw Prep (2)'!$A$7:$P$70,2)))</f>
      </c>
      <c r="F26" s="40">
        <f>IF($D26="","",VLOOKUP($D26,'[1]Boys Si Main Draw Prep (2)'!$A$7:$P$70,3))</f>
      </c>
      <c r="G26" s="40"/>
      <c r="H26" s="40">
        <f>IF($D26="","",VLOOKUP($D26,'[1]Boys Si Main Draw Prep (2)'!$A$7:$P$70,4))</f>
      </c>
      <c r="I26" s="51" t="s">
        <v>15</v>
      </c>
      <c r="J26" s="56"/>
      <c r="K26" s="46"/>
      <c r="L26" s="59" t="s">
        <v>19</v>
      </c>
      <c r="M26" s="60" t="s">
        <v>18</v>
      </c>
      <c r="N26" s="44">
        <f>UPPER(IF(OR(M26="a",M26="as"),L24,IF(OR(M26="b",M26="bs"),L28,0)))</f>
      </c>
      <c r="O26" s="45"/>
      <c r="P26" s="46"/>
      <c r="Q26" s="57"/>
      <c r="R26" s="47"/>
    </row>
    <row r="27" spans="1:18" s="48" customFormat="1" ht="9" customHeight="1">
      <c r="A27" s="50" t="s">
        <v>37</v>
      </c>
      <c r="B27" s="40">
        <f>IF($D27="","",VLOOKUP($D27,'[1]Boys Si Main Draw Prep (2)'!$A$7:$P$70,15))</f>
      </c>
      <c r="C27" s="40">
        <f>IF($D27="","",VLOOKUP($D27,'[1]Boys Si Main Draw Prep (2)'!$A$7:$P$70,16))</f>
      </c>
      <c r="D27" s="41"/>
      <c r="E27" s="40">
        <f>UPPER(IF($D27="","",VLOOKUP($D27,'[1]Boys Si Main Draw Prep (2)'!$A$7:$P$70,2)))</f>
      </c>
      <c r="F27" s="40">
        <f>IF($D27="","",VLOOKUP($D27,'[1]Boys Si Main Draw Prep (2)'!$A$7:$P$70,3))</f>
      </c>
      <c r="G27" s="40"/>
      <c r="H27" s="40">
        <f>IF($D27="","",VLOOKUP($D27,'[1]Boys Si Main Draw Prep (2)'!$A$7:$P$70,4))</f>
      </c>
      <c r="I27" s="43"/>
      <c r="J27" s="44">
        <f>UPPER(IF(OR(I28="a",I28="as"),E27,IF(OR(I28="b",I28="bs"),E28,0)))</f>
      </c>
      <c r="K27" s="45"/>
      <c r="L27" s="61"/>
      <c r="M27" s="62"/>
      <c r="N27" s="56"/>
      <c r="O27" s="57"/>
      <c r="P27" s="46"/>
      <c r="Q27" s="57"/>
      <c r="R27" s="47"/>
    </row>
    <row r="28" spans="1:18" s="48" customFormat="1" ht="9" customHeight="1">
      <c r="A28" s="50" t="s">
        <v>38</v>
      </c>
      <c r="B28" s="40">
        <f>IF($D28="","",VLOOKUP($D28,'[1]Boys Si Main Draw Prep (2)'!$A$7:$P$70,15))</f>
      </c>
      <c r="C28" s="40">
        <f>IF($D28="","",VLOOKUP($D28,'[1]Boys Si Main Draw Prep (2)'!$A$7:$P$70,16))</f>
      </c>
      <c r="D28" s="41"/>
      <c r="E28" s="40">
        <f>UPPER(IF($D28="","",VLOOKUP($D28,'[1]Boys Si Main Draw Prep (2)'!$A$7:$P$70,2)))</f>
      </c>
      <c r="F28" s="40">
        <f>IF($D28="","",VLOOKUP($D28,'[1]Boys Si Main Draw Prep (2)'!$A$7:$P$70,3))</f>
      </c>
      <c r="G28" s="40"/>
      <c r="H28" s="40">
        <f>IF($D28="","",VLOOKUP($D28,'[1]Boys Si Main Draw Prep (2)'!$A$7:$P$70,4))</f>
      </c>
      <c r="I28" s="51" t="s">
        <v>39</v>
      </c>
      <c r="J28" s="56"/>
      <c r="K28" s="53" t="s">
        <v>15</v>
      </c>
      <c r="L28" s="44">
        <f>UPPER(IF(OR(K28="a",K28="as"),J27,IF(OR(K28="b",K28="bs"),J29,0)))</f>
      </c>
      <c r="M28" s="63"/>
      <c r="N28" s="46"/>
      <c r="O28" s="57"/>
      <c r="P28" s="46"/>
      <c r="Q28" s="57"/>
      <c r="R28" s="47"/>
    </row>
    <row r="29" spans="1:18" s="48" customFormat="1" ht="9" customHeight="1">
      <c r="A29" s="50" t="s">
        <v>40</v>
      </c>
      <c r="B29" s="40">
        <f>IF($D29="","",VLOOKUP($D29,'[1]Boys Si Main Draw Prep (2)'!$A$7:$P$70,15))</f>
      </c>
      <c r="C29" s="40">
        <f>IF($D29="","",VLOOKUP($D29,'[1]Boys Si Main Draw Prep (2)'!$A$7:$P$70,16))</f>
      </c>
      <c r="D29" s="41"/>
      <c r="E29" s="40">
        <f>UPPER(IF($D29="","",VLOOKUP($D29,'[1]Boys Si Main Draw Prep (2)'!$A$7:$P$70,2)))</f>
      </c>
      <c r="F29" s="40">
        <f>IF($D29="","",VLOOKUP($D29,'[1]Boys Si Main Draw Prep (2)'!$A$7:$P$70,3))</f>
      </c>
      <c r="G29" s="40"/>
      <c r="H29" s="40">
        <f>IF($D29="","",VLOOKUP($D29,'[1]Boys Si Main Draw Prep (2)'!$A$7:$P$70,4))</f>
      </c>
      <c r="I29" s="43"/>
      <c r="J29" s="44">
        <f>UPPER(IF(OR(I30="a",I30="as"),E29,IF(OR(I30="b",I30="bs"),E30,0)))</f>
      </c>
      <c r="K29" s="64"/>
      <c r="L29" s="56"/>
      <c r="M29" s="46"/>
      <c r="N29" s="46"/>
      <c r="O29" s="57"/>
      <c r="P29" s="46"/>
      <c r="Q29" s="57"/>
      <c r="R29" s="47"/>
    </row>
    <row r="30" spans="1:18" s="48" customFormat="1" ht="9" customHeight="1">
      <c r="A30" s="39" t="s">
        <v>41</v>
      </c>
      <c r="B30" s="40">
        <f>IF($D30="","",VLOOKUP($D30,'[1]Boys Si Main Draw Prep (2)'!$A$7:$P$70,15))</f>
      </c>
      <c r="C30" s="40">
        <f>IF($D30="","",VLOOKUP($D30,'[1]Boys Si Main Draw Prep (2)'!$A$7:$P$70,16))</f>
      </c>
      <c r="D30" s="41"/>
      <c r="E30" s="42">
        <f>UPPER(IF($D30="","",VLOOKUP($D30,'[1]Boys Si Main Draw Prep (2)'!$A$7:$P$70,2)))</f>
      </c>
      <c r="F30" s="42">
        <f>IF($D30="","",VLOOKUP($D30,'[1]Boys Si Main Draw Prep (2)'!$A$7:$P$70,3))</f>
      </c>
      <c r="G30" s="42"/>
      <c r="H30" s="42">
        <f>IF($D30="","",VLOOKUP($D30,'[1]Boys Si Main Draw Prep (2)'!$A$7:$P$70,4))</f>
      </c>
      <c r="I30" s="51" t="s">
        <v>18</v>
      </c>
      <c r="J30" s="56"/>
      <c r="K30" s="46"/>
      <c r="L30" s="46"/>
      <c r="M30" s="65"/>
      <c r="N30" s="59" t="s">
        <v>19</v>
      </c>
      <c r="O30" s="60" t="s">
        <v>15</v>
      </c>
      <c r="P30" s="44">
        <f>UPPER(IF(OR(O30="a",O30="as"),N26,IF(OR(O30="b",O30="bs"),N34,0)))</f>
      </c>
      <c r="Q30" s="64"/>
      <c r="R30" s="47"/>
    </row>
    <row r="31" spans="1:18" s="48" customFormat="1" ht="9" customHeight="1">
      <c r="A31" s="39" t="s">
        <v>42</v>
      </c>
      <c r="B31" s="40">
        <f>IF($D31="","",VLOOKUP($D31,'[1]Boys Si Main Draw Prep (2)'!$A$7:$P$70,15))</f>
      </c>
      <c r="C31" s="40">
        <f>IF($D31="","",VLOOKUP($D31,'[1]Boys Si Main Draw Prep (2)'!$A$7:$P$70,16))</f>
      </c>
      <c r="D31" s="41"/>
      <c r="E31" s="42">
        <f>UPPER(IF($D31="","",VLOOKUP($D31,'[1]Boys Si Main Draw Prep (2)'!$A$7:$P$70,2)))</f>
      </c>
      <c r="F31" s="42">
        <f>IF($D31="","",VLOOKUP($D31,'[1]Boys Si Main Draw Prep (2)'!$A$7:$P$70,3))</f>
      </c>
      <c r="G31" s="42"/>
      <c r="H31" s="42">
        <f>IF($D31="","",VLOOKUP($D31,'[1]Boys Si Main Draw Prep (2)'!$A$7:$P$70,4))</f>
      </c>
      <c r="I31" s="43"/>
      <c r="J31" s="44">
        <f>UPPER(IF(OR(I32="a",I32="as"),E31,IF(OR(I32="b",I32="bs"),E32,0)))</f>
      </c>
      <c r="K31" s="45"/>
      <c r="L31" s="46"/>
      <c r="M31" s="46"/>
      <c r="N31" s="46"/>
      <c r="O31" s="57"/>
      <c r="P31" s="56"/>
      <c r="Q31" s="46"/>
      <c r="R31" s="47"/>
    </row>
    <row r="32" spans="1:18" s="48" customFormat="1" ht="9" customHeight="1">
      <c r="A32" s="50" t="s">
        <v>43</v>
      </c>
      <c r="B32" s="40">
        <f>IF($D32="","",VLOOKUP($D32,'[1]Boys Si Main Draw Prep (2)'!$A$7:$P$70,15))</f>
      </c>
      <c r="C32" s="40">
        <f>IF($D32="","",VLOOKUP($D32,'[1]Boys Si Main Draw Prep (2)'!$A$7:$P$70,16))</f>
      </c>
      <c r="D32" s="41"/>
      <c r="E32" s="40">
        <f>UPPER(IF($D32="","",VLOOKUP($D32,'[1]Boys Si Main Draw Prep (2)'!$A$7:$P$70,2)))</f>
      </c>
      <c r="F32" s="40">
        <f>IF($D32="","",VLOOKUP($D32,'[1]Boys Si Main Draw Prep (2)'!$A$7:$P$70,3))</f>
      </c>
      <c r="G32" s="40"/>
      <c r="H32" s="40">
        <f>IF($D32="","",VLOOKUP($D32,'[1]Boys Si Main Draw Prep (2)'!$A$7:$P$70,4))</f>
      </c>
      <c r="I32" s="51" t="s">
        <v>44</v>
      </c>
      <c r="J32" s="56"/>
      <c r="K32" s="53" t="s">
        <v>15</v>
      </c>
      <c r="L32" s="44">
        <f>UPPER(IF(OR(K32="a",K32="as"),J31,IF(OR(K32="b",K32="bs"),J33,0)))</f>
      </c>
      <c r="M32" s="45"/>
      <c r="N32" s="46"/>
      <c r="O32" s="57"/>
      <c r="P32" s="46"/>
      <c r="Q32" s="46"/>
      <c r="R32" s="47"/>
    </row>
    <row r="33" spans="1:18" s="48" customFormat="1" ht="9" customHeight="1">
      <c r="A33" s="50" t="s">
        <v>45</v>
      </c>
      <c r="B33" s="40">
        <f>IF($D33="","",VLOOKUP($D33,'[1]Boys Si Main Draw Prep (2)'!$A$7:$P$70,15))</f>
      </c>
      <c r="C33" s="40">
        <f>IF($D33="","",VLOOKUP($D33,'[1]Boys Si Main Draw Prep (2)'!$A$7:$P$70,16))</f>
      </c>
      <c r="D33" s="41"/>
      <c r="E33" s="40">
        <f>UPPER(IF($D33="","",VLOOKUP($D33,'[1]Boys Si Main Draw Prep (2)'!$A$7:$P$70,2)))</f>
      </c>
      <c r="F33" s="40">
        <f>IF($D33="","",VLOOKUP($D33,'[1]Boys Si Main Draw Prep (2)'!$A$7:$P$70,3))</f>
      </c>
      <c r="G33" s="40"/>
      <c r="H33" s="40">
        <f>IF($D33="","",VLOOKUP($D33,'[1]Boys Si Main Draw Prep (2)'!$A$7:$P$70,4))</f>
      </c>
      <c r="I33" s="43"/>
      <c r="J33" s="44">
        <f>UPPER(IF(OR(I34="a",I34="as"),E33,IF(OR(I34="b",I34="bs"),E34,0)))</f>
      </c>
      <c r="K33" s="55"/>
      <c r="L33" s="56"/>
      <c r="M33" s="57"/>
      <c r="N33" s="46"/>
      <c r="O33" s="57"/>
      <c r="P33" s="46"/>
      <c r="Q33" s="46"/>
      <c r="R33" s="47"/>
    </row>
    <row r="34" spans="1:18" s="48" customFormat="1" ht="9" customHeight="1">
      <c r="A34" s="50" t="s">
        <v>46</v>
      </c>
      <c r="B34" s="40">
        <f>IF($D34="","",VLOOKUP($D34,'[1]Boys Si Main Draw Prep (2)'!$A$7:$P$70,15))</f>
      </c>
      <c r="C34" s="40">
        <f>IF($D34="","",VLOOKUP($D34,'[1]Boys Si Main Draw Prep (2)'!$A$7:$P$70,16))</f>
      </c>
      <c r="D34" s="41"/>
      <c r="E34" s="40">
        <f>UPPER(IF($D34="","",VLOOKUP($D34,'[1]Boys Si Main Draw Prep (2)'!$A$7:$P$70,2)))</f>
      </c>
      <c r="F34" s="40">
        <f>IF($D34="","",VLOOKUP($D34,'[1]Boys Si Main Draw Prep (2)'!$A$7:$P$70,3))</f>
      </c>
      <c r="G34" s="40"/>
      <c r="H34" s="40">
        <f>IF($D34="","",VLOOKUP($D34,'[1]Boys Si Main Draw Prep (2)'!$A$7:$P$70,4))</f>
      </c>
      <c r="I34" s="51" t="s">
        <v>18</v>
      </c>
      <c r="J34" s="56"/>
      <c r="K34" s="46"/>
      <c r="L34" s="59" t="s">
        <v>19</v>
      </c>
      <c r="M34" s="60" t="s">
        <v>18</v>
      </c>
      <c r="N34" s="44">
        <f>UPPER(IF(OR(M34="a",M34="as"),L32,IF(OR(M34="b",M34="bs"),L36,0)))</f>
      </c>
      <c r="O34" s="64"/>
      <c r="P34" s="46"/>
      <c r="Q34" s="46"/>
      <c r="R34" s="47"/>
    </row>
    <row r="35" spans="1:18" s="48" customFormat="1" ht="9" customHeight="1">
      <c r="A35" s="50" t="s">
        <v>47</v>
      </c>
      <c r="B35" s="40">
        <f>IF($D35="","",VLOOKUP($D35,'[1]Boys Si Main Draw Prep (2)'!$A$7:$P$70,15))</f>
      </c>
      <c r="C35" s="40">
        <f>IF($D35="","",VLOOKUP($D35,'[1]Boys Si Main Draw Prep (2)'!$A$7:$P$70,16))</f>
      </c>
      <c r="D35" s="41"/>
      <c r="E35" s="40">
        <f>UPPER(IF($D35="","",VLOOKUP($D35,'[1]Boys Si Main Draw Prep (2)'!$A$7:$P$70,2)))</f>
      </c>
      <c r="F35" s="40">
        <f>IF($D35="","",VLOOKUP($D35,'[1]Boys Si Main Draw Prep (2)'!$A$7:$P$70,3))</f>
      </c>
      <c r="G35" s="40"/>
      <c r="H35" s="40">
        <f>IF($D35="","",VLOOKUP($D35,'[1]Boys Si Main Draw Prep (2)'!$A$7:$P$70,4))</f>
      </c>
      <c r="I35" s="43"/>
      <c r="J35" s="44">
        <f>UPPER(IF(OR(I36="a",I36="as"),E35,IF(OR(I36="b",I36="bs"),E36,0)))</f>
      </c>
      <c r="K35" s="45"/>
      <c r="L35" s="61"/>
      <c r="M35" s="62"/>
      <c r="N35" s="56"/>
      <c r="O35" s="46"/>
      <c r="P35" s="46"/>
      <c r="Q35" s="46"/>
      <c r="R35" s="47"/>
    </row>
    <row r="36" spans="1:18" s="48" customFormat="1" ht="9" customHeight="1">
      <c r="A36" s="50" t="s">
        <v>48</v>
      </c>
      <c r="B36" s="40">
        <f>IF($D36="","",VLOOKUP($D36,'[1]Boys Si Main Draw Prep (2)'!$A$7:$P$70,15))</f>
      </c>
      <c r="C36" s="40">
        <f>IF($D36="","",VLOOKUP($D36,'[1]Boys Si Main Draw Prep (2)'!$A$7:$P$70,16))</f>
      </c>
      <c r="D36" s="41"/>
      <c r="E36" s="40">
        <f>UPPER(IF($D36="","",VLOOKUP($D36,'[1]Boys Si Main Draw Prep (2)'!$A$7:$P$70,2)))</f>
      </c>
      <c r="F36" s="40">
        <f>IF($D36="","",VLOOKUP($D36,'[1]Boys Si Main Draw Prep (2)'!$A$7:$P$70,3))</f>
      </c>
      <c r="G36" s="40"/>
      <c r="H36" s="40">
        <f>IF($D36="","",VLOOKUP($D36,'[1]Boys Si Main Draw Prep (2)'!$A$7:$P$70,4))</f>
      </c>
      <c r="I36" s="51" t="s">
        <v>18</v>
      </c>
      <c r="J36" s="56"/>
      <c r="K36" s="53" t="s">
        <v>18</v>
      </c>
      <c r="L36" s="44">
        <f>UPPER(IF(OR(K36="a",K36="as"),J35,IF(OR(K36="b",K36="bs"),J37,0)))</f>
      </c>
      <c r="M36" s="63"/>
      <c r="N36" s="28" t="s">
        <v>49</v>
      </c>
      <c r="O36" s="72"/>
      <c r="P36" s="73" t="s">
        <v>50</v>
      </c>
      <c r="Q36" s="72"/>
      <c r="R36" s="47"/>
    </row>
    <row r="37" spans="1:18" s="48" customFormat="1" ht="9" customHeight="1">
      <c r="A37" s="50" t="s">
        <v>51</v>
      </c>
      <c r="B37" s="40">
        <f>IF($D37="","",VLOOKUP($D37,'[1]Boys Si Main Draw Prep (2)'!$A$7:$P$70,15))</f>
      </c>
      <c r="C37" s="40">
        <f>IF($D37="","",VLOOKUP($D37,'[1]Boys Si Main Draw Prep (2)'!$A$7:$P$70,16))</f>
      </c>
      <c r="D37" s="41"/>
      <c r="E37" s="40">
        <f>UPPER(IF($D37="","",VLOOKUP($D37,'[1]Boys Si Main Draw Prep (2)'!$A$7:$P$70,2)))</f>
      </c>
      <c r="F37" s="40">
        <f>IF($D37="","",VLOOKUP($D37,'[1]Boys Si Main Draw Prep (2)'!$A$7:$P$70,3))</f>
      </c>
      <c r="G37" s="40"/>
      <c r="H37" s="40">
        <f>IF($D37="","",VLOOKUP($D37,'[1]Boys Si Main Draw Prep (2)'!$A$7:$P$70,4))</f>
      </c>
      <c r="I37" s="43"/>
      <c r="J37" s="44">
        <f>UPPER(IF(OR(I38="a",I38="as"),E37,IF(OR(I38="b",I38="bs"),E38,0)))</f>
      </c>
      <c r="K37" s="64"/>
      <c r="L37" s="56"/>
      <c r="M37" s="46"/>
      <c r="N37" s="74">
        <f>UPPER(IF(OR(O23="a",O23="as"),P14,IF(OR(O23="b",O23="bs"),P30,0)))</f>
      </c>
      <c r="O37" s="75"/>
      <c r="P37" s="73"/>
      <c r="Q37" s="72"/>
      <c r="R37" s="47"/>
    </row>
    <row r="38" spans="1:18" s="48" customFormat="1" ht="9" customHeight="1">
      <c r="A38" s="39" t="s">
        <v>52</v>
      </c>
      <c r="B38" s="40">
        <f>IF($D38="","",VLOOKUP($D38,'[1]Boys Si Main Draw Prep (2)'!$A$7:$P$70,15))</f>
      </c>
      <c r="C38" s="40">
        <f>IF($D38="","",VLOOKUP($D38,'[1]Boys Si Main Draw Prep (2)'!$A$7:$P$70,16))</f>
      </c>
      <c r="D38" s="41"/>
      <c r="E38" s="42">
        <f>UPPER(IF($D38="","",VLOOKUP($D38,'[1]Boys Si Main Draw Prep (2)'!$A$7:$P$70,2)))</f>
      </c>
      <c r="F38" s="42">
        <f>IF($D38="","",VLOOKUP($D38,'[1]Boys Si Main Draw Prep (2)'!$A$7:$P$70,3))</f>
      </c>
      <c r="G38" s="42"/>
      <c r="H38" s="42">
        <f>IF($D38="","",VLOOKUP($D38,'[1]Boys Si Main Draw Prep (2)'!$A$7:$P$70,4))</f>
      </c>
      <c r="I38" s="51" t="s">
        <v>18</v>
      </c>
      <c r="J38" s="56"/>
      <c r="K38" s="46"/>
      <c r="L38" s="46"/>
      <c r="M38" s="76"/>
      <c r="N38" s="77" t="s">
        <v>19</v>
      </c>
      <c r="O38" s="78" t="s">
        <v>18</v>
      </c>
      <c r="P38" s="74">
        <f>UPPER(IF(OR(O38="a",O38="as"),N37,IF(OR(O38="b",O38="bs"),N39,0)))</f>
      </c>
      <c r="Q38" s="75"/>
      <c r="R38" s="47"/>
    </row>
    <row r="39" spans="1:18" s="48" customFormat="1" ht="9" customHeight="1">
      <c r="A39" s="39" t="s">
        <v>53</v>
      </c>
      <c r="B39" s="40">
        <f>IF($D39="","",VLOOKUP($D39,'[1]Boys Si Main Draw Prep (2)'!$A$7:$P$70,15))</f>
      </c>
      <c r="C39" s="40">
        <f>IF($D39="","",VLOOKUP($D39,'[1]Boys Si Main Draw Prep (2)'!$A$7:$P$70,16))</f>
      </c>
      <c r="D39" s="41"/>
      <c r="E39" s="42">
        <f>UPPER(IF($D39="","",VLOOKUP($D39,'[1]Boys Si Main Draw Prep (2)'!$A$7:$P$70,2)))</f>
      </c>
      <c r="F39" s="42">
        <f>IF($D39="","",VLOOKUP($D39,'[1]Boys Si Main Draw Prep (2)'!$A$7:$P$70,3))</f>
      </c>
      <c r="G39" s="42"/>
      <c r="H39" s="42">
        <f>IF($D39="","",VLOOKUP($D39,'[1]Boys Si Main Draw Prep (2)'!$A$7:$P$70,4))</f>
      </c>
      <c r="I39" s="43"/>
      <c r="J39" s="44">
        <f>UPPER(IF(OR(I40="a",I40="as"),E39,IF(OR(I40="b",I40="bs"),E40,0)))</f>
      </c>
      <c r="K39" s="45"/>
      <c r="L39" s="46"/>
      <c r="M39" s="79"/>
      <c r="N39" s="74">
        <f>UPPER(IF(OR(O55="a",O55="as"),P46,IF(OR(O55="b",O55="bs"),P62,0)))</f>
      </c>
      <c r="O39" s="80"/>
      <c r="P39" s="81"/>
      <c r="Q39" s="72"/>
      <c r="R39" s="47"/>
    </row>
    <row r="40" spans="1:18" s="48" customFormat="1" ht="9" customHeight="1">
      <c r="A40" s="50" t="s">
        <v>54</v>
      </c>
      <c r="B40" s="40">
        <f>IF($D40="","",VLOOKUP($D40,'[1]Boys Si Main Draw Prep (2)'!$A$7:$P$70,15))</f>
      </c>
      <c r="C40" s="40">
        <f>IF($D40="","",VLOOKUP($D40,'[1]Boys Si Main Draw Prep (2)'!$A$7:$P$70,16))</f>
      </c>
      <c r="D40" s="41"/>
      <c r="E40" s="40">
        <f>UPPER(IF($D40="","",VLOOKUP($D40,'[1]Boys Si Main Draw Prep (2)'!$A$7:$P$70,2)))</f>
      </c>
      <c r="F40" s="40">
        <f>IF($D40="","",VLOOKUP($D40,'[1]Boys Si Main Draw Prep (2)'!$A$7:$P$70,3))</f>
      </c>
      <c r="G40" s="40"/>
      <c r="H40" s="40">
        <f>IF($D40="","",VLOOKUP($D40,'[1]Boys Si Main Draw Prep (2)'!$A$7:$P$70,4))</f>
      </c>
      <c r="I40" s="51" t="s">
        <v>15</v>
      </c>
      <c r="J40" s="56"/>
      <c r="K40" s="53" t="s">
        <v>15</v>
      </c>
      <c r="L40" s="44">
        <f>UPPER(IF(OR(K40="a",K40="as"),J39,IF(OR(K40="b",K40="bs"),J41,0)))</f>
      </c>
      <c r="M40" s="45"/>
      <c r="N40" s="72"/>
      <c r="O40" s="72"/>
      <c r="P40" s="72"/>
      <c r="Q40" s="72"/>
      <c r="R40" s="47"/>
    </row>
    <row r="41" spans="1:18" s="48" customFormat="1" ht="9" customHeight="1">
      <c r="A41" s="50" t="s">
        <v>55</v>
      </c>
      <c r="B41" s="40">
        <f>IF($D41="","",VLOOKUP($D41,'[1]Boys Si Main Draw Prep (2)'!$A$7:$P$70,15))</f>
      </c>
      <c r="C41" s="40">
        <f>IF($D41="","",VLOOKUP($D41,'[1]Boys Si Main Draw Prep (2)'!$A$7:$P$70,16))</f>
      </c>
      <c r="D41" s="41"/>
      <c r="E41" s="40">
        <f>UPPER(IF($D41="","",VLOOKUP($D41,'[1]Boys Si Main Draw Prep (2)'!$A$7:$P$70,2)))</f>
      </c>
      <c r="F41" s="40">
        <f>IF($D41="","",VLOOKUP($D41,'[1]Boys Si Main Draw Prep (2)'!$A$7:$P$70,3))</f>
      </c>
      <c r="G41" s="40"/>
      <c r="H41" s="40">
        <f>IF($D41="","",VLOOKUP($D41,'[1]Boys Si Main Draw Prep (2)'!$A$7:$P$70,4))</f>
      </c>
      <c r="I41" s="43"/>
      <c r="J41" s="44">
        <f>UPPER(IF(OR(I42="a",I42="as"),E41,IF(OR(I42="b",I42="bs"),E42,0)))</f>
      </c>
      <c r="K41" s="55"/>
      <c r="L41" s="56"/>
      <c r="M41" s="57"/>
      <c r="N41" s="72"/>
      <c r="O41" s="72"/>
      <c r="P41" s="72"/>
      <c r="Q41" s="72"/>
      <c r="R41" s="47"/>
    </row>
    <row r="42" spans="1:18" s="48" customFormat="1" ht="9" customHeight="1">
      <c r="A42" s="50" t="s">
        <v>56</v>
      </c>
      <c r="B42" s="40">
        <f>IF($D42="","",VLOOKUP($D42,'[1]Boys Si Main Draw Prep (2)'!$A$7:$P$70,15))</f>
      </c>
      <c r="C42" s="40">
        <f>IF($D42="","",VLOOKUP($D42,'[1]Boys Si Main Draw Prep (2)'!$A$7:$P$70,16))</f>
      </c>
      <c r="D42" s="41"/>
      <c r="E42" s="40">
        <f>UPPER(IF($D42="","",VLOOKUP($D42,'[1]Boys Si Main Draw Prep (2)'!$A$7:$P$70,2)))</f>
      </c>
      <c r="F42" s="40">
        <f>IF($D42="","",VLOOKUP($D42,'[1]Boys Si Main Draw Prep (2)'!$A$7:$P$70,3))</f>
      </c>
      <c r="G42" s="40"/>
      <c r="H42" s="40">
        <f>IF($D42="","",VLOOKUP($D42,'[1]Boys Si Main Draw Prep (2)'!$A$7:$P$70,4))</f>
      </c>
      <c r="I42" s="51" t="s">
        <v>18</v>
      </c>
      <c r="J42" s="56"/>
      <c r="K42" s="46"/>
      <c r="L42" s="59" t="s">
        <v>19</v>
      </c>
      <c r="M42" s="60" t="s">
        <v>18</v>
      </c>
      <c r="N42" s="44">
        <f>UPPER(IF(OR(M42="a",M42="as"),L40,IF(OR(M42="b",M42="bs"),L44,0)))</f>
      </c>
      <c r="O42" s="45"/>
      <c r="P42" s="46"/>
      <c r="Q42" s="46"/>
      <c r="R42" s="47"/>
    </row>
    <row r="43" spans="1:18" s="48" customFormat="1" ht="9" customHeight="1">
      <c r="A43" s="50" t="s">
        <v>57</v>
      </c>
      <c r="B43" s="40">
        <f>IF($D43="","",VLOOKUP($D43,'[1]Boys Si Main Draw Prep (2)'!$A$7:$P$70,15))</f>
      </c>
      <c r="C43" s="40">
        <f>IF($D43="","",VLOOKUP($D43,'[1]Boys Si Main Draw Prep (2)'!$A$7:$P$70,16))</f>
      </c>
      <c r="D43" s="41"/>
      <c r="E43" s="40">
        <f>UPPER(IF($D43="","",VLOOKUP($D43,'[1]Boys Si Main Draw Prep (2)'!$A$7:$P$70,2)))</f>
      </c>
      <c r="F43" s="40">
        <f>IF($D43="","",VLOOKUP($D43,'[1]Boys Si Main Draw Prep (2)'!$A$7:$P$70,3))</f>
      </c>
      <c r="G43" s="40"/>
      <c r="H43" s="40">
        <f>IF($D43="","",VLOOKUP($D43,'[1]Boys Si Main Draw Prep (2)'!$A$7:$P$70,4))</f>
      </c>
      <c r="I43" s="43"/>
      <c r="J43" s="44">
        <f>UPPER(IF(OR(I44="a",I44="as"),E43,IF(OR(I44="b",I44="bs"),E44,0)))</f>
      </c>
      <c r="K43" s="45"/>
      <c r="L43" s="61"/>
      <c r="M43" s="62"/>
      <c r="N43" s="52"/>
      <c r="O43" s="57"/>
      <c r="P43" s="46"/>
      <c r="Q43" s="46"/>
      <c r="R43" s="47"/>
    </row>
    <row r="44" spans="1:18" s="48" customFormat="1" ht="9" customHeight="1">
      <c r="A44" s="50" t="s">
        <v>58</v>
      </c>
      <c r="B44" s="40">
        <f>IF($D44="","",VLOOKUP($D44,'[1]Boys Si Main Draw Prep (2)'!$A$7:$P$70,15))</f>
      </c>
      <c r="C44" s="40">
        <f>IF($D44="","",VLOOKUP($D44,'[1]Boys Si Main Draw Prep (2)'!$A$7:$P$70,16))</f>
      </c>
      <c r="D44" s="41"/>
      <c r="E44" s="40">
        <f>UPPER(IF($D44="","",VLOOKUP($D44,'[1]Boys Si Main Draw Prep (2)'!$A$7:$P$70,2)))</f>
      </c>
      <c r="F44" s="40">
        <f>IF($D44="","",VLOOKUP($D44,'[1]Boys Si Main Draw Prep (2)'!$A$7:$P$70,3))</f>
      </c>
      <c r="G44" s="40"/>
      <c r="H44" s="40">
        <f>IF($D44="","",VLOOKUP($D44,'[1]Boys Si Main Draw Prep (2)'!$A$7:$P$70,4))</f>
      </c>
      <c r="I44" s="51" t="s">
        <v>18</v>
      </c>
      <c r="J44" s="56"/>
      <c r="K44" s="53" t="s">
        <v>18</v>
      </c>
      <c r="L44" s="44">
        <f>UPPER(IF(OR(K44="a",K44="as"),J43,IF(OR(K44="b",K44="bs"),J45,0)))</f>
      </c>
      <c r="M44" s="63"/>
      <c r="N44" s="46"/>
      <c r="O44" s="57"/>
      <c r="P44" s="46"/>
      <c r="Q44" s="46"/>
      <c r="R44" s="47"/>
    </row>
    <row r="45" spans="1:18" s="48" customFormat="1" ht="9" customHeight="1">
      <c r="A45" s="50" t="s">
        <v>59</v>
      </c>
      <c r="B45" s="40">
        <f>IF($D45="","",VLOOKUP($D45,'[1]Boys Si Main Draw Prep (2)'!$A$7:$P$70,15))</f>
      </c>
      <c r="C45" s="40">
        <f>IF($D45="","",VLOOKUP($D45,'[1]Boys Si Main Draw Prep (2)'!$A$7:$P$70,16))</f>
      </c>
      <c r="D45" s="41"/>
      <c r="E45" s="40">
        <f>UPPER(IF($D45="","",VLOOKUP($D45,'[1]Boys Si Main Draw Prep (2)'!$A$7:$P$70,2)))</f>
      </c>
      <c r="F45" s="40">
        <f>IF($D45="","",VLOOKUP($D45,'[1]Boys Si Main Draw Prep (2)'!$A$7:$P$70,3))</f>
      </c>
      <c r="G45" s="40"/>
      <c r="H45" s="40">
        <f>IF($D45="","",VLOOKUP($D45,'[1]Boys Si Main Draw Prep (2)'!$A$7:$P$70,4))</f>
      </c>
      <c r="I45" s="43"/>
      <c r="J45" s="44">
        <f>UPPER(IF(OR(I46="a",I46="as"),E45,IF(OR(I46="b",I46="bs"),E46,0)))</f>
      </c>
      <c r="K45" s="64"/>
      <c r="L45" s="56"/>
      <c r="M45" s="46"/>
      <c r="N45" s="46"/>
      <c r="O45" s="57"/>
      <c r="P45" s="46"/>
      <c r="Q45" s="46"/>
      <c r="R45" s="47"/>
    </row>
    <row r="46" spans="1:18" s="48" customFormat="1" ht="9" customHeight="1">
      <c r="A46" s="39" t="s">
        <v>60</v>
      </c>
      <c r="B46" s="40">
        <f>IF($D46="","",VLOOKUP($D46,'[1]Boys Si Main Draw Prep (2)'!$A$7:$P$70,15))</f>
      </c>
      <c r="C46" s="40">
        <f>IF($D46="","",VLOOKUP($D46,'[1]Boys Si Main Draw Prep (2)'!$A$7:$P$70,16))</f>
      </c>
      <c r="D46" s="41"/>
      <c r="E46" s="42">
        <f>UPPER(IF($D46="","",VLOOKUP($D46,'[1]Boys Si Main Draw Prep (2)'!$A$7:$P$70,2)))</f>
      </c>
      <c r="F46" s="42">
        <f>IF($D46="","",VLOOKUP($D46,'[1]Boys Si Main Draw Prep (2)'!$A$7:$P$70,3))</f>
      </c>
      <c r="G46" s="42"/>
      <c r="H46" s="42">
        <f>IF($D46="","",VLOOKUP($D46,'[1]Boys Si Main Draw Prep (2)'!$A$7:$P$70,4))</f>
      </c>
      <c r="I46" s="51" t="s">
        <v>18</v>
      </c>
      <c r="J46" s="56"/>
      <c r="K46" s="46"/>
      <c r="L46" s="46"/>
      <c r="M46" s="65"/>
      <c r="N46" s="59" t="s">
        <v>19</v>
      </c>
      <c r="O46" s="60" t="s">
        <v>15</v>
      </c>
      <c r="P46" s="44">
        <f>UPPER(IF(OR(O46="a",O46="as"),N42,IF(OR(O46="b",O46="bs"),N50,0)))</f>
      </c>
      <c r="Q46" s="45"/>
      <c r="R46" s="47"/>
    </row>
    <row r="47" spans="1:18" s="48" customFormat="1" ht="9" customHeight="1">
      <c r="A47" s="39" t="s">
        <v>61</v>
      </c>
      <c r="B47" s="40">
        <f>IF($D47="","",VLOOKUP($D47,'[1]Boys Si Main Draw Prep (2)'!$A$7:$P$70,15))</f>
      </c>
      <c r="C47" s="40">
        <f>IF($D47="","",VLOOKUP($D47,'[1]Boys Si Main Draw Prep (2)'!$A$7:$P$70,16))</f>
      </c>
      <c r="D47" s="41"/>
      <c r="E47" s="42">
        <f>UPPER(IF($D47="","",VLOOKUP($D47,'[1]Boys Si Main Draw Prep (2)'!$A$7:$P$70,2)))</f>
      </c>
      <c r="F47" s="42">
        <f>IF($D47="","",VLOOKUP($D47,'[1]Boys Si Main Draw Prep (2)'!$A$7:$P$70,3))</f>
      </c>
      <c r="G47" s="42"/>
      <c r="H47" s="42">
        <f>IF($D47="","",VLOOKUP($D47,'[1]Boys Si Main Draw Prep (2)'!$A$7:$P$70,4))</f>
      </c>
      <c r="I47" s="43"/>
      <c r="J47" s="44">
        <f>UPPER(IF(OR(I48="a",I48="as"),E47,IF(OR(I48="b",I48="bs"),E48,0)))</f>
      </c>
      <c r="K47" s="45"/>
      <c r="L47" s="46"/>
      <c r="M47" s="46"/>
      <c r="N47" s="46"/>
      <c r="O47" s="57"/>
      <c r="P47" s="56"/>
      <c r="Q47" s="57"/>
      <c r="R47" s="47"/>
    </row>
    <row r="48" spans="1:18" s="48" customFormat="1" ht="9" customHeight="1">
      <c r="A48" s="50" t="s">
        <v>62</v>
      </c>
      <c r="B48" s="40">
        <f>IF($D48="","",VLOOKUP($D48,'[1]Boys Si Main Draw Prep (2)'!$A$7:$P$70,15))</f>
      </c>
      <c r="C48" s="40">
        <f>IF($D48="","",VLOOKUP($D48,'[1]Boys Si Main Draw Prep (2)'!$A$7:$P$70,16))</f>
      </c>
      <c r="D48" s="41"/>
      <c r="E48" s="40">
        <f>UPPER(IF($D48="","",VLOOKUP($D48,'[1]Boys Si Main Draw Prep (2)'!$A$7:$P$70,2)))</f>
      </c>
      <c r="F48" s="40">
        <f>IF($D48="","",VLOOKUP($D48,'[1]Boys Si Main Draw Prep (2)'!$A$7:$P$70,3))</f>
      </c>
      <c r="G48" s="40"/>
      <c r="H48" s="40">
        <f>IF($D48="","",VLOOKUP($D48,'[1]Boys Si Main Draw Prep (2)'!$A$7:$P$70,4))</f>
      </c>
      <c r="I48" s="51" t="s">
        <v>15</v>
      </c>
      <c r="J48" s="52"/>
      <c r="K48" s="53" t="s">
        <v>15</v>
      </c>
      <c r="L48" s="44">
        <f>UPPER(IF(OR(K48="a",K48="as"),J47,IF(OR(K48="b",K48="bs"),J49,0)))</f>
      </c>
      <c r="M48" s="45"/>
      <c r="N48" s="46"/>
      <c r="O48" s="57"/>
      <c r="P48" s="46"/>
      <c r="Q48" s="57"/>
      <c r="R48" s="47"/>
    </row>
    <row r="49" spans="1:18" s="48" customFormat="1" ht="9" customHeight="1">
      <c r="A49" s="50" t="s">
        <v>63</v>
      </c>
      <c r="B49" s="40">
        <f>IF($D49="","",VLOOKUP($D49,'[1]Boys Si Main Draw Prep (2)'!$A$7:$P$70,15))</f>
      </c>
      <c r="C49" s="40">
        <f>IF($D49="","",VLOOKUP($D49,'[1]Boys Si Main Draw Prep (2)'!$A$7:$P$70,16))</f>
      </c>
      <c r="D49" s="41"/>
      <c r="E49" s="40">
        <f>UPPER(IF($D49="","",VLOOKUP($D49,'[1]Boys Si Main Draw Prep (2)'!$A$7:$P$70,2)))</f>
      </c>
      <c r="F49" s="40">
        <f>IF($D49="","",VLOOKUP($D49,'[1]Boys Si Main Draw Prep (2)'!$A$7:$P$70,3))</f>
      </c>
      <c r="G49" s="40"/>
      <c r="H49" s="40">
        <f>IF($D49="","",VLOOKUP($D49,'[1]Boys Si Main Draw Prep (2)'!$A$7:$P$70,4))</f>
      </c>
      <c r="I49" s="43"/>
      <c r="J49" s="44">
        <f>UPPER(IF(OR(I50="a",I50="as"),E49,IF(OR(I50="b",I50="bs"),E50,0)))</f>
      </c>
      <c r="K49" s="55"/>
      <c r="L49" s="56"/>
      <c r="M49" s="57"/>
      <c r="N49" s="46"/>
      <c r="O49" s="57"/>
      <c r="P49" s="46"/>
      <c r="Q49" s="57"/>
      <c r="R49" s="47"/>
    </row>
    <row r="50" spans="1:18" s="48" customFormat="1" ht="9" customHeight="1">
      <c r="A50" s="50" t="s">
        <v>64</v>
      </c>
      <c r="B50" s="40">
        <f>IF($D50="","",VLOOKUP($D50,'[1]Boys Si Main Draw Prep (2)'!$A$7:$P$70,15))</f>
      </c>
      <c r="C50" s="40">
        <f>IF($D50="","",VLOOKUP($D50,'[1]Boys Si Main Draw Prep (2)'!$A$7:$P$70,16))</f>
      </c>
      <c r="D50" s="41"/>
      <c r="E50" s="40">
        <f>UPPER(IF($D50="","",VLOOKUP($D50,'[1]Boys Si Main Draw Prep (2)'!$A$7:$P$70,2)))</f>
      </c>
      <c r="F50" s="40">
        <f>IF($D50="","",VLOOKUP($D50,'[1]Boys Si Main Draw Prep (2)'!$A$7:$P$70,3))</f>
      </c>
      <c r="G50" s="40"/>
      <c r="H50" s="40">
        <f>IF($D50="","",VLOOKUP($D50,'[1]Boys Si Main Draw Prep (2)'!$A$7:$P$70,4))</f>
      </c>
      <c r="I50" s="51" t="s">
        <v>18</v>
      </c>
      <c r="J50" s="56"/>
      <c r="K50" s="46"/>
      <c r="L50" s="59" t="s">
        <v>19</v>
      </c>
      <c r="M50" s="60" t="s">
        <v>18</v>
      </c>
      <c r="N50" s="44">
        <f>UPPER(IF(OR(M50="a",M50="as"),L48,IF(OR(M50="b",M50="bs"),L52,0)))</f>
      </c>
      <c r="O50" s="64"/>
      <c r="P50" s="46"/>
      <c r="Q50" s="57"/>
      <c r="R50" s="47"/>
    </row>
    <row r="51" spans="1:18" s="48" customFormat="1" ht="9" customHeight="1">
      <c r="A51" s="50" t="s">
        <v>65</v>
      </c>
      <c r="B51" s="40">
        <f>IF($D51="","",VLOOKUP($D51,'[1]Boys Si Main Draw Prep (2)'!$A$7:$P$70,15))</f>
      </c>
      <c r="C51" s="40">
        <f>IF($D51="","",VLOOKUP($D51,'[1]Boys Si Main Draw Prep (2)'!$A$7:$P$70,16))</f>
      </c>
      <c r="D51" s="41"/>
      <c r="E51" s="40">
        <f>UPPER(IF($D51="","",VLOOKUP($D51,'[1]Boys Si Main Draw Prep (2)'!$A$7:$P$70,2)))</f>
      </c>
      <c r="F51" s="40">
        <f>IF($D51="","",VLOOKUP($D51,'[1]Boys Si Main Draw Prep (2)'!$A$7:$P$70,3))</f>
      </c>
      <c r="G51" s="40"/>
      <c r="H51" s="40">
        <f>IF($D51="","",VLOOKUP($D51,'[1]Boys Si Main Draw Prep (2)'!$A$7:$P$70,4))</f>
      </c>
      <c r="I51" s="43"/>
      <c r="J51" s="44">
        <f>UPPER(IF(OR(I52="a",I52="as"),E51,IF(OR(I52="b",I52="bs"),E52,0)))</f>
      </c>
      <c r="K51" s="45"/>
      <c r="L51" s="61"/>
      <c r="M51" s="62"/>
      <c r="N51" s="56"/>
      <c r="O51" s="46"/>
      <c r="P51" s="46"/>
      <c r="Q51" s="57"/>
      <c r="R51" s="47"/>
    </row>
    <row r="52" spans="1:18" s="48" customFormat="1" ht="9" customHeight="1">
      <c r="A52" s="50" t="s">
        <v>66</v>
      </c>
      <c r="B52" s="40">
        <f>IF($D52="","",VLOOKUP($D52,'[1]Boys Si Main Draw Prep (2)'!$A$7:$P$70,15))</f>
      </c>
      <c r="C52" s="40">
        <f>IF($D52="","",VLOOKUP($D52,'[1]Boys Si Main Draw Prep (2)'!$A$7:$P$70,16))</f>
      </c>
      <c r="D52" s="41"/>
      <c r="E52" s="40">
        <f>UPPER(IF($D52="","",VLOOKUP($D52,'[1]Boys Si Main Draw Prep (2)'!$A$7:$P$70,2)))</f>
      </c>
      <c r="F52" s="40">
        <f>IF($D52="","",VLOOKUP($D52,'[1]Boys Si Main Draw Prep (2)'!$A$7:$P$70,3))</f>
      </c>
      <c r="G52" s="40"/>
      <c r="H52" s="40">
        <f>IF($D52="","",VLOOKUP($D52,'[1]Boys Si Main Draw Prep (2)'!$A$7:$P$70,4))</f>
      </c>
      <c r="I52" s="51" t="s">
        <v>18</v>
      </c>
      <c r="J52" s="52"/>
      <c r="K52" s="53" t="s">
        <v>18</v>
      </c>
      <c r="L52" s="44">
        <f>UPPER(IF(OR(K52="a",K52="as"),J51,IF(OR(K52="b",K52="bs"),J53,0)))</f>
      </c>
      <c r="M52" s="63"/>
      <c r="N52" s="46"/>
      <c r="O52" s="46"/>
      <c r="P52" s="46"/>
      <c r="Q52" s="57"/>
      <c r="R52" s="47"/>
    </row>
    <row r="53" spans="1:18" s="48" customFormat="1" ht="9" customHeight="1">
      <c r="A53" s="50" t="s">
        <v>67</v>
      </c>
      <c r="B53" s="40">
        <f>IF($D53="","",VLOOKUP($D53,'[1]Boys Si Main Draw Prep (2)'!$A$7:$P$70,15))</f>
      </c>
      <c r="C53" s="40">
        <f>IF($D53="","",VLOOKUP($D53,'[1]Boys Si Main Draw Prep (2)'!$A$7:$P$70,16))</f>
      </c>
      <c r="D53" s="41"/>
      <c r="E53" s="40">
        <f>UPPER(IF($D53="","",VLOOKUP($D53,'[1]Boys Si Main Draw Prep (2)'!$A$7:$P$70,2)))</f>
      </c>
      <c r="F53" s="40">
        <f>IF($D53="","",VLOOKUP($D53,'[1]Boys Si Main Draw Prep (2)'!$A$7:$P$70,3))</f>
      </c>
      <c r="G53" s="40"/>
      <c r="H53" s="40">
        <f>IF($D53="","",VLOOKUP($D53,'[1]Boys Si Main Draw Prep (2)'!$A$7:$P$70,4))</f>
      </c>
      <c r="I53" s="43"/>
      <c r="J53" s="44">
        <f>UPPER(IF(OR(I54="a",I54="as"),E53,IF(OR(I54="b",I54="bs"),E54,0)))</f>
      </c>
      <c r="K53" s="64"/>
      <c r="L53" s="56"/>
      <c r="M53" s="46"/>
      <c r="N53" s="46"/>
      <c r="O53" s="46"/>
      <c r="P53" s="46"/>
      <c r="Q53" s="57"/>
      <c r="R53" s="47"/>
    </row>
    <row r="54" spans="1:18" s="48" customFormat="1" ht="9" customHeight="1">
      <c r="A54" s="39" t="s">
        <v>68</v>
      </c>
      <c r="B54" s="40">
        <f>IF($D54="","",VLOOKUP($D54,'[1]Boys Si Main Draw Prep (2)'!$A$7:$P$70,15))</f>
      </c>
      <c r="C54" s="40">
        <f>IF($D54="","",VLOOKUP($D54,'[1]Boys Si Main Draw Prep (2)'!$A$7:$P$70,16))</f>
      </c>
      <c r="D54" s="41"/>
      <c r="E54" s="42">
        <f>UPPER(IF($D54="","",VLOOKUP($D54,'[1]Boys Si Main Draw Prep (2)'!$A$7:$P$70,2)))</f>
      </c>
      <c r="F54" s="42">
        <f>IF($D54="","",VLOOKUP($D54,'[1]Boys Si Main Draw Prep (2)'!$A$7:$P$70,3))</f>
      </c>
      <c r="G54" s="42"/>
      <c r="H54" s="42">
        <f>IF($D54="","",VLOOKUP($D54,'[1]Boys Si Main Draw Prep (2)'!$A$7:$P$70,4))</f>
      </c>
      <c r="I54" s="51" t="s">
        <v>18</v>
      </c>
      <c r="J54" s="56"/>
      <c r="K54" s="46"/>
      <c r="L54" s="46"/>
      <c r="M54" s="65"/>
      <c r="N54" s="67" t="s">
        <v>69</v>
      </c>
      <c r="O54" s="68"/>
      <c r="P54" s="44">
        <f>UPPER(IF(OR(O55="a",O55="as"),P46,IF(OR(O55="b",O55="bs"),P62,0)))</f>
      </c>
      <c r="Q54" s="69"/>
      <c r="R54" s="47"/>
    </row>
    <row r="55" spans="1:18" s="48" customFormat="1" ht="9" customHeight="1">
      <c r="A55" s="39" t="s">
        <v>70</v>
      </c>
      <c r="B55" s="40">
        <f>IF($D55="","",VLOOKUP($D55,'[1]Boys Si Main Draw Prep (2)'!$A$7:$P$70,15))</f>
      </c>
      <c r="C55" s="40">
        <f>IF($D55="","",VLOOKUP($D55,'[1]Boys Si Main Draw Prep (2)'!$A$7:$P$70,16))</f>
      </c>
      <c r="D55" s="41"/>
      <c r="E55" s="42">
        <f>UPPER(IF($D55="","",VLOOKUP($D55,'[1]Boys Si Main Draw Prep (2)'!$A$7:$P$70,2)))</f>
      </c>
      <c r="F55" s="42">
        <f>IF($D55="","",VLOOKUP($D55,'[1]Boys Si Main Draw Prep (2)'!$A$7:$P$70,3))</f>
      </c>
      <c r="G55" s="42"/>
      <c r="H55" s="42">
        <f>IF($D55="","",VLOOKUP($D55,'[1]Boys Si Main Draw Prep (2)'!$A$7:$P$70,4))</f>
      </c>
      <c r="I55" s="43"/>
      <c r="J55" s="44">
        <f>UPPER(IF(OR(I56="a",I56="as"),E55,IF(OR(I56="b",I56="bs"),E56,0)))</f>
      </c>
      <c r="K55" s="45"/>
      <c r="L55" s="46"/>
      <c r="M55" s="46"/>
      <c r="N55" s="59" t="s">
        <v>19</v>
      </c>
      <c r="O55" s="70" t="s">
        <v>18</v>
      </c>
      <c r="P55" s="56"/>
      <c r="Q55" s="71"/>
      <c r="R55" s="47"/>
    </row>
    <row r="56" spans="1:18" s="48" customFormat="1" ht="9" customHeight="1">
      <c r="A56" s="50" t="s">
        <v>71</v>
      </c>
      <c r="B56" s="40">
        <f>IF($D56="","",VLOOKUP($D56,'[1]Boys Si Main Draw Prep (2)'!$A$7:$P$70,15))</f>
      </c>
      <c r="C56" s="40">
        <f>IF($D56="","",VLOOKUP($D56,'[1]Boys Si Main Draw Prep (2)'!$A$7:$P$70,16))</f>
      </c>
      <c r="D56" s="41"/>
      <c r="E56" s="40">
        <f>UPPER(IF($D56="","",VLOOKUP($D56,'[1]Boys Si Main Draw Prep (2)'!$A$7:$P$70,2)))</f>
      </c>
      <c r="F56" s="40">
        <f>IF($D56="","",VLOOKUP($D56,'[1]Boys Si Main Draw Prep (2)'!$A$7:$P$70,3))</f>
      </c>
      <c r="G56" s="40"/>
      <c r="H56" s="40">
        <f>IF($D56="","",VLOOKUP($D56,'[1]Boys Si Main Draw Prep (2)'!$A$7:$P$70,4))</f>
      </c>
      <c r="I56" s="51" t="s">
        <v>15</v>
      </c>
      <c r="J56" s="56"/>
      <c r="K56" s="53" t="s">
        <v>18</v>
      </c>
      <c r="L56" s="44">
        <f>UPPER(IF(OR(K56="a",K56="as"),J55,IF(OR(K56="b",K56="bs"),J57,0)))</f>
      </c>
      <c r="M56" s="45"/>
      <c r="N56" s="46"/>
      <c r="O56" s="46"/>
      <c r="P56" s="46"/>
      <c r="Q56" s="57"/>
      <c r="R56" s="47"/>
    </row>
    <row r="57" spans="1:18" s="48" customFormat="1" ht="9" customHeight="1">
      <c r="A57" s="50" t="s">
        <v>72</v>
      </c>
      <c r="B57" s="40">
        <f>IF($D57="","",VLOOKUP($D57,'[1]Boys Si Main Draw Prep (2)'!$A$7:$P$70,15))</f>
      </c>
      <c r="C57" s="40">
        <f>IF($D57="","",VLOOKUP($D57,'[1]Boys Si Main Draw Prep (2)'!$A$7:$P$70,16))</f>
      </c>
      <c r="D57" s="41"/>
      <c r="E57" s="40">
        <f>UPPER(IF($D57="","",VLOOKUP($D57,'[1]Boys Si Main Draw Prep (2)'!$A$7:$P$70,2)))</f>
      </c>
      <c r="F57" s="40">
        <f>IF($D57="","",VLOOKUP($D57,'[1]Boys Si Main Draw Prep (2)'!$A$7:$P$70,3))</f>
      </c>
      <c r="G57" s="40"/>
      <c r="H57" s="40">
        <f>IF($D57="","",VLOOKUP($D57,'[1]Boys Si Main Draw Prep (2)'!$A$7:$P$70,4))</f>
      </c>
      <c r="I57" s="43"/>
      <c r="J57" s="44">
        <f>UPPER(IF(OR(I58="a",I58="as"),E57,IF(OR(I58="b",I58="bs"),E58,0)))</f>
      </c>
      <c r="K57" s="55"/>
      <c r="L57" s="56"/>
      <c r="M57" s="57"/>
      <c r="N57" s="46"/>
      <c r="O57" s="46"/>
      <c r="P57" s="46"/>
      <c r="Q57" s="57"/>
      <c r="R57" s="47"/>
    </row>
    <row r="58" spans="1:18" s="48" customFormat="1" ht="9" customHeight="1">
      <c r="A58" s="50" t="s">
        <v>73</v>
      </c>
      <c r="B58" s="40">
        <f>IF($D58="","",VLOOKUP($D58,'[1]Boys Si Main Draw Prep (2)'!$A$7:$P$70,15))</f>
      </c>
      <c r="C58" s="40">
        <f>IF($D58="","",VLOOKUP($D58,'[1]Boys Si Main Draw Prep (2)'!$A$7:$P$70,16))</f>
      </c>
      <c r="D58" s="41"/>
      <c r="E58" s="40">
        <f>UPPER(IF($D58="","",VLOOKUP($D58,'[1]Boys Si Main Draw Prep (2)'!$A$7:$P$70,2)))</f>
      </c>
      <c r="F58" s="40">
        <f>IF($D58="","",VLOOKUP($D58,'[1]Boys Si Main Draw Prep (2)'!$A$7:$P$70,3))</f>
      </c>
      <c r="G58" s="40"/>
      <c r="H58" s="40">
        <f>IF($D58="","",VLOOKUP($D58,'[1]Boys Si Main Draw Prep (2)'!$A$7:$P$70,4))</f>
      </c>
      <c r="I58" s="51" t="s">
        <v>39</v>
      </c>
      <c r="J58" s="56"/>
      <c r="K58" s="46"/>
      <c r="L58" s="59" t="s">
        <v>19</v>
      </c>
      <c r="M58" s="60" t="s">
        <v>15</v>
      </c>
      <c r="N58" s="44">
        <f>UPPER(IF(OR(M58="a",M58="as"),L56,IF(OR(M58="b",M58="bs"),L60,0)))</f>
      </c>
      <c r="O58" s="45"/>
      <c r="P58" s="46"/>
      <c r="Q58" s="57"/>
      <c r="R58" s="47"/>
    </row>
    <row r="59" spans="1:18" s="48" customFormat="1" ht="9" customHeight="1">
      <c r="A59" s="50" t="s">
        <v>74</v>
      </c>
      <c r="B59" s="40">
        <f>IF($D59="","",VLOOKUP($D59,'[1]Boys Si Main Draw Prep (2)'!$A$7:$P$70,15))</f>
      </c>
      <c r="C59" s="40">
        <f>IF($D59="","",VLOOKUP($D59,'[1]Boys Si Main Draw Prep (2)'!$A$7:$P$70,16))</f>
      </c>
      <c r="D59" s="41"/>
      <c r="E59" s="40">
        <f>UPPER(IF($D59="","",VLOOKUP($D59,'[1]Boys Si Main Draw Prep (2)'!$A$7:$P$70,2)))</f>
      </c>
      <c r="F59" s="40">
        <f>IF($D59="","",VLOOKUP($D59,'[1]Boys Si Main Draw Prep (2)'!$A$7:$P$70,3))</f>
      </c>
      <c r="G59" s="40"/>
      <c r="H59" s="40">
        <f>IF($D59="","",VLOOKUP($D59,'[1]Boys Si Main Draw Prep (2)'!$A$7:$P$70,4))</f>
      </c>
      <c r="I59" s="43"/>
      <c r="J59" s="44">
        <f>UPPER(IF(OR(I60="a",I60="as"),E59,IF(OR(I60="b",I60="bs"),E60,0)))</f>
      </c>
      <c r="K59" s="45"/>
      <c r="L59" s="61"/>
      <c r="M59" s="62"/>
      <c r="N59" s="56"/>
      <c r="O59" s="57"/>
      <c r="P59" s="46"/>
      <c r="Q59" s="57"/>
      <c r="R59" s="47"/>
    </row>
    <row r="60" spans="1:18" s="48" customFormat="1" ht="9" customHeight="1">
      <c r="A60" s="50" t="s">
        <v>75</v>
      </c>
      <c r="B60" s="40">
        <f>IF($D60="","",VLOOKUP($D60,'[1]Boys Si Main Draw Prep (2)'!$A$7:$P$70,15))</f>
      </c>
      <c r="C60" s="40">
        <f>IF($D60="","",VLOOKUP($D60,'[1]Boys Si Main Draw Prep (2)'!$A$7:$P$70,16))</f>
      </c>
      <c r="D60" s="41"/>
      <c r="E60" s="40">
        <f>UPPER(IF($D60="","",VLOOKUP($D60,'[1]Boys Si Main Draw Prep (2)'!$A$7:$P$70,2)))</f>
      </c>
      <c r="F60" s="40">
        <f>IF($D60="","",VLOOKUP($D60,'[1]Boys Si Main Draw Prep (2)'!$A$7:$P$70,3))</f>
      </c>
      <c r="G60" s="40"/>
      <c r="H60" s="40">
        <f>IF($D60="","",VLOOKUP($D60,'[1]Boys Si Main Draw Prep (2)'!$A$7:$P$70,4))</f>
      </c>
      <c r="I60" s="51" t="s">
        <v>15</v>
      </c>
      <c r="J60" s="56"/>
      <c r="K60" s="53" t="s">
        <v>18</v>
      </c>
      <c r="L60" s="44">
        <f>UPPER(IF(OR(K60="a",K60="as"),J59,IF(OR(K60="b",K60="bs"),J61,0)))</f>
      </c>
      <c r="M60" s="63"/>
      <c r="N60" s="46"/>
      <c r="O60" s="57"/>
      <c r="P60" s="46"/>
      <c r="Q60" s="57"/>
      <c r="R60" s="47"/>
    </row>
    <row r="61" spans="1:18" s="48" customFormat="1" ht="9" customHeight="1">
      <c r="A61" s="50" t="s">
        <v>76</v>
      </c>
      <c r="B61" s="40">
        <f>IF($D61="","",VLOOKUP($D61,'[1]Boys Si Main Draw Prep (2)'!$A$7:$P$70,15))</f>
      </c>
      <c r="C61" s="40">
        <f>IF($D61="","",VLOOKUP($D61,'[1]Boys Si Main Draw Prep (2)'!$A$7:$P$70,16))</f>
      </c>
      <c r="D61" s="41"/>
      <c r="E61" s="40">
        <f>UPPER(IF($D61="","",VLOOKUP($D61,'[1]Boys Si Main Draw Prep (2)'!$A$7:$P$70,2)))</f>
      </c>
      <c r="F61" s="40">
        <f>IF($D61="","",VLOOKUP($D61,'[1]Boys Si Main Draw Prep (2)'!$A$7:$P$70,3))</f>
      </c>
      <c r="G61" s="40"/>
      <c r="H61" s="40">
        <f>IF($D61="","",VLOOKUP($D61,'[1]Boys Si Main Draw Prep (2)'!$A$7:$P$70,4))</f>
      </c>
      <c r="I61" s="43"/>
      <c r="J61" s="44">
        <f>UPPER(IF(OR(I62="a",I62="as"),E61,IF(OR(I62="b",I62="bs"),E62,0)))</f>
      </c>
      <c r="K61" s="64"/>
      <c r="L61" s="56"/>
      <c r="M61" s="46"/>
      <c r="N61" s="46"/>
      <c r="O61" s="57"/>
      <c r="P61" s="46"/>
      <c r="Q61" s="57"/>
      <c r="R61" s="47"/>
    </row>
    <row r="62" spans="1:18" s="48" customFormat="1" ht="9" customHeight="1">
      <c r="A62" s="39" t="s">
        <v>77</v>
      </c>
      <c r="B62" s="40">
        <f>IF($D62="","",VLOOKUP($D62,'[1]Boys Si Main Draw Prep (2)'!$A$7:$P$70,15))</f>
      </c>
      <c r="C62" s="40">
        <f>IF($D62="","",VLOOKUP($D62,'[1]Boys Si Main Draw Prep (2)'!$A$7:$P$70,16))</f>
      </c>
      <c r="D62" s="41"/>
      <c r="E62" s="42">
        <f>UPPER(IF($D62="","",VLOOKUP($D62,'[1]Boys Si Main Draw Prep (2)'!$A$7:$P$70,2)))</f>
      </c>
      <c r="F62" s="42">
        <f>IF($D62="","",VLOOKUP($D62,'[1]Boys Si Main Draw Prep (2)'!$A$7:$P$70,3))</f>
      </c>
      <c r="G62" s="42"/>
      <c r="H62" s="42">
        <f>IF($D62="","",VLOOKUP($D62,'[1]Boys Si Main Draw Prep (2)'!$A$7:$P$70,4))</f>
      </c>
      <c r="I62" s="51" t="s">
        <v>18</v>
      </c>
      <c r="J62" s="56"/>
      <c r="K62" s="46"/>
      <c r="L62" s="46"/>
      <c r="M62" s="65"/>
      <c r="N62" s="59" t="s">
        <v>19</v>
      </c>
      <c r="O62" s="60" t="s">
        <v>15</v>
      </c>
      <c r="P62" s="44">
        <f>UPPER(IF(OR(O62="a",O62="as"),N58,IF(OR(O62="b",O62="bs"),N66,0)))</f>
      </c>
      <c r="Q62" s="64"/>
      <c r="R62" s="47"/>
    </row>
    <row r="63" spans="1:18" s="48" customFormat="1" ht="9" customHeight="1">
      <c r="A63" s="39" t="s">
        <v>78</v>
      </c>
      <c r="B63" s="40">
        <f>IF($D63="","",VLOOKUP($D63,'[1]Boys Si Main Draw Prep (2)'!$A$7:$P$70,15))</f>
      </c>
      <c r="C63" s="40">
        <f>IF($D63="","",VLOOKUP($D63,'[1]Boys Si Main Draw Prep (2)'!$A$7:$P$70,16))</f>
      </c>
      <c r="D63" s="41"/>
      <c r="E63" s="42">
        <f>UPPER(IF($D63="","",VLOOKUP($D63,'[1]Boys Si Main Draw Prep (2)'!$A$7:$P$70,2)))</f>
      </c>
      <c r="F63" s="42">
        <f>IF($D63="","",VLOOKUP($D63,'[1]Boys Si Main Draw Prep (2)'!$A$7:$P$70,3))</f>
      </c>
      <c r="G63" s="42"/>
      <c r="H63" s="42">
        <f>IF($D63="","",VLOOKUP($D63,'[1]Boys Si Main Draw Prep (2)'!$A$7:$P$70,4))</f>
      </c>
      <c r="I63" s="43"/>
      <c r="J63" s="44">
        <f>UPPER(IF(OR(I64="a",I64="as"),E63,IF(OR(I64="b",I64="bs"),E64,0)))</f>
      </c>
      <c r="K63" s="45"/>
      <c r="L63" s="46"/>
      <c r="M63" s="46"/>
      <c r="N63" s="46"/>
      <c r="O63" s="57"/>
      <c r="P63" s="56"/>
      <c r="Q63" s="46"/>
      <c r="R63" s="47"/>
    </row>
    <row r="64" spans="1:18" s="48" customFormat="1" ht="9" customHeight="1">
      <c r="A64" s="50" t="s">
        <v>79</v>
      </c>
      <c r="B64" s="40">
        <f>IF($D64="","",VLOOKUP($D64,'[1]Boys Si Main Draw Prep (2)'!$A$7:$P$70,15))</f>
      </c>
      <c r="C64" s="40">
        <f>IF($D64="","",VLOOKUP($D64,'[1]Boys Si Main Draw Prep (2)'!$A$7:$P$70,16))</f>
      </c>
      <c r="D64" s="41"/>
      <c r="E64" s="40">
        <f>UPPER(IF($D64="","",VLOOKUP($D64,'[1]Boys Si Main Draw Prep (2)'!$A$7:$P$70,2)))</f>
      </c>
      <c r="F64" s="40">
        <f>IF($D64="","",VLOOKUP($D64,'[1]Boys Si Main Draw Prep (2)'!$A$7:$P$70,3))</f>
      </c>
      <c r="G64" s="40"/>
      <c r="H64" s="40">
        <f>IF($D64="","",VLOOKUP($D64,'[1]Boys Si Main Draw Prep (2)'!$A$7:$P$70,4))</f>
      </c>
      <c r="I64" s="51" t="s">
        <v>39</v>
      </c>
      <c r="J64" s="56"/>
      <c r="K64" s="53" t="s">
        <v>18</v>
      </c>
      <c r="L64" s="44">
        <f>UPPER(IF(OR(K64="a",K64="as"),J63,IF(OR(K64="b",K64="bs"),J65,0)))</f>
      </c>
      <c r="M64" s="45"/>
      <c r="N64" s="46"/>
      <c r="O64" s="57"/>
      <c r="P64" s="46"/>
      <c r="Q64" s="46"/>
      <c r="R64" s="47"/>
    </row>
    <row r="65" spans="1:18" s="48" customFormat="1" ht="9" customHeight="1">
      <c r="A65" s="50" t="s">
        <v>80</v>
      </c>
      <c r="B65" s="40">
        <f>IF($D65="","",VLOOKUP($D65,'[1]Boys Si Main Draw Prep (2)'!$A$7:$P$70,15))</f>
      </c>
      <c r="C65" s="40">
        <f>IF($D65="","",VLOOKUP($D65,'[1]Boys Si Main Draw Prep (2)'!$A$7:$P$70,16))</f>
      </c>
      <c r="D65" s="41"/>
      <c r="E65" s="40">
        <f>UPPER(IF($D65="","",VLOOKUP($D65,'[1]Boys Si Main Draw Prep (2)'!$A$7:$P$70,2)))</f>
      </c>
      <c r="F65" s="40">
        <f>IF($D65="","",VLOOKUP($D65,'[1]Boys Si Main Draw Prep (2)'!$A$7:$P$70,3))</f>
      </c>
      <c r="G65" s="40"/>
      <c r="H65" s="40">
        <f>IF($D65="","",VLOOKUP($D65,'[1]Boys Si Main Draw Prep (2)'!$A$7:$P$70,4))</f>
      </c>
      <c r="I65" s="43"/>
      <c r="J65" s="44">
        <f>UPPER(IF(OR(I66="a",I66="as"),E65,IF(OR(I66="b",I66="bs"),E66,0)))</f>
      </c>
      <c r="K65" s="55"/>
      <c r="L65" s="56"/>
      <c r="M65" s="57"/>
      <c r="N65" s="46"/>
      <c r="O65" s="57"/>
      <c r="P65" s="46"/>
      <c r="Q65" s="46"/>
      <c r="R65" s="47"/>
    </row>
    <row r="66" spans="1:18" s="48" customFormat="1" ht="9" customHeight="1">
      <c r="A66" s="50" t="s">
        <v>81</v>
      </c>
      <c r="B66" s="40">
        <f>IF($D66="","",VLOOKUP($D66,'[1]Boys Si Main Draw Prep (2)'!$A$7:$P$70,15))</f>
      </c>
      <c r="C66" s="40">
        <f>IF($D66="","",VLOOKUP($D66,'[1]Boys Si Main Draw Prep (2)'!$A$7:$P$70,16))</f>
      </c>
      <c r="D66" s="41"/>
      <c r="E66" s="40">
        <f>UPPER(IF($D66="","",VLOOKUP($D66,'[1]Boys Si Main Draw Prep (2)'!$A$7:$P$70,2)))</f>
      </c>
      <c r="F66" s="40">
        <f>IF($D66="","",VLOOKUP($D66,'[1]Boys Si Main Draw Prep (2)'!$A$7:$P$70,3))</f>
      </c>
      <c r="G66" s="40"/>
      <c r="H66" s="40">
        <f>IF($D66="","",VLOOKUP($D66,'[1]Boys Si Main Draw Prep (2)'!$A$7:$P$70,4))</f>
      </c>
      <c r="I66" s="51" t="s">
        <v>18</v>
      </c>
      <c r="J66" s="56"/>
      <c r="K66" s="46"/>
      <c r="L66" s="59" t="s">
        <v>19</v>
      </c>
      <c r="M66" s="60" t="s">
        <v>18</v>
      </c>
      <c r="N66" s="44">
        <f>UPPER(IF(OR(M66="a",M66="as"),L64,IF(OR(M66="b",M66="bs"),L68,0)))</f>
      </c>
      <c r="O66" s="64"/>
      <c r="P66" s="46"/>
      <c r="Q66" s="46"/>
      <c r="R66" s="47"/>
    </row>
    <row r="67" spans="1:18" s="48" customFormat="1" ht="9" customHeight="1">
      <c r="A67" s="50" t="s">
        <v>82</v>
      </c>
      <c r="B67" s="40">
        <f>IF($D67="","",VLOOKUP($D67,'[1]Boys Si Main Draw Prep (2)'!$A$7:$P$70,15))</f>
      </c>
      <c r="C67" s="40">
        <f>IF($D67="","",VLOOKUP($D67,'[1]Boys Si Main Draw Prep (2)'!$A$7:$P$70,16))</f>
      </c>
      <c r="D67" s="41"/>
      <c r="E67" s="40">
        <f>UPPER(IF($D67="","",VLOOKUP($D67,'[1]Boys Si Main Draw Prep (2)'!$A$7:$P$70,2)))</f>
      </c>
      <c r="F67" s="40">
        <f>IF($D67="","",VLOOKUP($D67,'[1]Boys Si Main Draw Prep (2)'!$A$7:$P$70,3))</f>
      </c>
      <c r="G67" s="40"/>
      <c r="H67" s="40">
        <f>IF($D67="","",VLOOKUP($D67,'[1]Boys Si Main Draw Prep (2)'!$A$7:$P$70,4))</f>
      </c>
      <c r="I67" s="43"/>
      <c r="J67" s="44">
        <f>UPPER(IF(OR(I68="a",I68="as"),E67,IF(OR(I68="b",I68="bs"),E68,0)))</f>
      </c>
      <c r="K67" s="45"/>
      <c r="L67" s="61"/>
      <c r="M67" s="62"/>
      <c r="N67" s="56"/>
      <c r="O67" s="46"/>
      <c r="P67" s="46"/>
      <c r="Q67" s="46"/>
      <c r="R67" s="47"/>
    </row>
    <row r="68" spans="1:18" s="48" customFormat="1" ht="9" customHeight="1">
      <c r="A68" s="50" t="s">
        <v>83</v>
      </c>
      <c r="B68" s="40">
        <f>IF($D68="","",VLOOKUP($D68,'[1]Boys Si Main Draw Prep (2)'!$A$7:$P$70,15))</f>
      </c>
      <c r="C68" s="40">
        <f>IF($D68="","",VLOOKUP($D68,'[1]Boys Si Main Draw Prep (2)'!$A$7:$P$70,16))</f>
      </c>
      <c r="D68" s="41"/>
      <c r="E68" s="40">
        <f>UPPER(IF($D68="","",VLOOKUP($D68,'[1]Boys Si Main Draw Prep (2)'!$A$7:$P$70,2)))</f>
      </c>
      <c r="F68" s="40">
        <f>IF($D68="","",VLOOKUP($D68,'[1]Boys Si Main Draw Prep (2)'!$A$7:$P$70,3))</f>
      </c>
      <c r="G68" s="40"/>
      <c r="H68" s="40">
        <f>IF($D68="","",VLOOKUP($D68,'[1]Boys Si Main Draw Prep (2)'!$A$7:$P$70,4))</f>
      </c>
      <c r="I68" s="51" t="s">
        <v>18</v>
      </c>
      <c r="J68" s="56"/>
      <c r="K68" s="53" t="s">
        <v>18</v>
      </c>
      <c r="L68" s="44">
        <f>UPPER(IF(OR(K68="a",K68="as"),J67,IF(OR(K68="b",K68="bs"),J69,0)))</f>
      </c>
      <c r="M68" s="63"/>
      <c r="N68" s="46"/>
      <c r="O68" s="46"/>
      <c r="P68" s="46"/>
      <c r="Q68" s="46"/>
      <c r="R68" s="47"/>
    </row>
    <row r="69" spans="1:18" s="48" customFormat="1" ht="9" customHeight="1">
      <c r="A69" s="50" t="s">
        <v>84</v>
      </c>
      <c r="B69" s="40">
        <f>IF($D69="","",VLOOKUP($D69,'[1]Boys Si Main Draw Prep (2)'!$A$7:$P$70,15))</f>
      </c>
      <c r="C69" s="40">
        <f>IF($D69="","",VLOOKUP($D69,'[1]Boys Si Main Draw Prep (2)'!$A$7:$P$70,16))</f>
      </c>
      <c r="D69" s="41"/>
      <c r="E69" s="40">
        <f>UPPER(IF($D69="","",VLOOKUP($D69,'[1]Boys Si Main Draw Prep (2)'!$A$7:$P$70,2)))</f>
      </c>
      <c r="F69" s="40">
        <f>IF($D69="","",VLOOKUP($D69,'[1]Boys Si Main Draw Prep (2)'!$A$7:$P$70,3))</f>
      </c>
      <c r="G69" s="40"/>
      <c r="H69" s="40">
        <f>IF($D69="","",VLOOKUP($D69,'[1]Boys Si Main Draw Prep (2)'!$A$7:$P$70,4))</f>
      </c>
      <c r="I69" s="43"/>
      <c r="J69" s="44">
        <f>UPPER(IF(OR(I70="a",I70="as"),E69,IF(OR(I70="b",I70="bs"),E70,0)))</f>
      </c>
      <c r="K69" s="64"/>
      <c r="L69" s="56"/>
      <c r="M69" s="46"/>
      <c r="N69" s="46"/>
      <c r="O69" s="46"/>
      <c r="P69" s="46"/>
      <c r="Q69" s="46"/>
      <c r="R69" s="47"/>
    </row>
    <row r="70" spans="1:18" s="48" customFormat="1" ht="9" customHeight="1">
      <c r="A70" s="39" t="s">
        <v>85</v>
      </c>
      <c r="B70" s="40">
        <f>IF($D70="","",VLOOKUP($D70,'[1]Boys Si Main Draw Prep (2)'!$A$7:$P$70,15))</f>
      </c>
      <c r="C70" s="40">
        <f>IF($D70="","",VLOOKUP($D70,'[1]Boys Si Main Draw Prep (2)'!$A$7:$P$70,16))</f>
      </c>
      <c r="D70" s="41"/>
      <c r="E70" s="42">
        <f>UPPER(IF($D70="","",VLOOKUP($D70,'[1]Boys Si Main Draw Prep (2)'!$A$7:$P$70,2)))</f>
      </c>
      <c r="F70" s="42">
        <f>IF($D70="","",VLOOKUP($D70,'[1]Boys Si Main Draw Prep (2)'!$A$7:$P$70,3))</f>
      </c>
      <c r="G70" s="42"/>
      <c r="H70" s="42">
        <f>IF($D70="","",VLOOKUP($D70,'[1]Boys Si Main Draw Prep (2)'!$A$7:$P$70,4))</f>
      </c>
      <c r="I70" s="51" t="s">
        <v>18</v>
      </c>
      <c r="J70" s="56"/>
      <c r="K70" s="46"/>
      <c r="L70" s="46"/>
      <c r="M70" s="65"/>
      <c r="N70" s="46"/>
      <c r="O70" s="46"/>
      <c r="P70" s="46"/>
      <c r="Q70" s="46"/>
      <c r="R70" s="47"/>
    </row>
    <row r="71" spans="1:18" s="48" customFormat="1" ht="6" customHeight="1">
      <c r="A71" s="82"/>
      <c r="B71" s="83"/>
      <c r="C71" s="83"/>
      <c r="D71" s="84"/>
      <c r="E71" s="85"/>
      <c r="F71" s="85"/>
      <c r="G71" s="86"/>
      <c r="H71" s="85"/>
      <c r="I71" s="87"/>
      <c r="J71" s="46"/>
      <c r="K71" s="46"/>
      <c r="L71" s="46"/>
      <c r="M71" s="65"/>
      <c r="N71" s="46"/>
      <c r="O71" s="46"/>
      <c r="P71" s="46"/>
      <c r="Q71" s="46"/>
      <c r="R71" s="47"/>
    </row>
    <row r="72" spans="1:17" s="100" customFormat="1" ht="10.5" customHeight="1">
      <c r="A72" s="88" t="s">
        <v>86</v>
      </c>
      <c r="B72" s="89"/>
      <c r="C72" s="90"/>
      <c r="D72" s="91" t="s">
        <v>87</v>
      </c>
      <c r="E72" s="92" t="s">
        <v>88</v>
      </c>
      <c r="F72" s="93" t="s">
        <v>87</v>
      </c>
      <c r="G72" s="92" t="s">
        <v>88</v>
      </c>
      <c r="H72" s="94"/>
      <c r="I72" s="93" t="s">
        <v>87</v>
      </c>
      <c r="J72" s="92" t="s">
        <v>89</v>
      </c>
      <c r="K72" s="95"/>
      <c r="L72" s="92" t="s">
        <v>90</v>
      </c>
      <c r="M72" s="96"/>
      <c r="N72" s="97" t="s">
        <v>91</v>
      </c>
      <c r="O72" s="97"/>
      <c r="P72" s="98"/>
      <c r="Q72" s="99"/>
    </row>
    <row r="73" spans="1:17" s="100" customFormat="1" ht="9" customHeight="1">
      <c r="A73" s="101" t="s">
        <v>92</v>
      </c>
      <c r="B73" s="102"/>
      <c r="C73" s="103"/>
      <c r="D73" s="104">
        <v>1</v>
      </c>
      <c r="E73" s="105"/>
      <c r="F73" s="104">
        <v>9</v>
      </c>
      <c r="G73" s="106"/>
      <c r="H73" s="107"/>
      <c r="I73" s="108" t="s">
        <v>13</v>
      </c>
      <c r="J73" s="102"/>
      <c r="K73" s="109"/>
      <c r="L73" s="102"/>
      <c r="M73" s="110"/>
      <c r="N73" s="111" t="s">
        <v>93</v>
      </c>
      <c r="O73" s="112"/>
      <c r="P73" s="112"/>
      <c r="Q73" s="113"/>
    </row>
    <row r="74" spans="1:17" s="100" customFormat="1" ht="9" customHeight="1">
      <c r="A74" s="101" t="s">
        <v>94</v>
      </c>
      <c r="B74" s="102"/>
      <c r="C74" s="103"/>
      <c r="D74" s="104">
        <v>2</v>
      </c>
      <c r="E74" s="105"/>
      <c r="F74" s="104">
        <v>10</v>
      </c>
      <c r="G74" s="106"/>
      <c r="H74" s="107"/>
      <c r="I74" s="108" t="s">
        <v>14</v>
      </c>
      <c r="J74" s="102"/>
      <c r="K74" s="109"/>
      <c r="L74" s="102"/>
      <c r="M74" s="110"/>
      <c r="N74" s="114"/>
      <c r="O74" s="115"/>
      <c r="P74" s="116"/>
      <c r="Q74" s="117"/>
    </row>
    <row r="75" spans="1:17" s="100" customFormat="1" ht="9" customHeight="1">
      <c r="A75" s="118" t="s">
        <v>95</v>
      </c>
      <c r="B75" s="116"/>
      <c r="C75" s="119"/>
      <c r="D75" s="104">
        <v>3</v>
      </c>
      <c r="E75" s="105"/>
      <c r="F75" s="104">
        <v>11</v>
      </c>
      <c r="G75" s="106"/>
      <c r="H75" s="107"/>
      <c r="I75" s="108" t="s">
        <v>16</v>
      </c>
      <c r="J75" s="102"/>
      <c r="K75" s="109"/>
      <c r="L75" s="102"/>
      <c r="M75" s="110"/>
      <c r="N75" s="111" t="s">
        <v>96</v>
      </c>
      <c r="O75" s="112"/>
      <c r="P75" s="112"/>
      <c r="Q75" s="113"/>
    </row>
    <row r="76" spans="1:17" s="100" customFormat="1" ht="9" customHeight="1">
      <c r="A76" s="120"/>
      <c r="B76" s="27"/>
      <c r="C76" s="121"/>
      <c r="D76" s="104">
        <v>4</v>
      </c>
      <c r="E76" s="105"/>
      <c r="F76" s="104">
        <v>12</v>
      </c>
      <c r="G76" s="106"/>
      <c r="H76" s="107"/>
      <c r="I76" s="108" t="s">
        <v>17</v>
      </c>
      <c r="J76" s="102"/>
      <c r="K76" s="109"/>
      <c r="L76" s="102"/>
      <c r="M76" s="110"/>
      <c r="N76" s="102"/>
      <c r="O76" s="109"/>
      <c r="P76" s="102"/>
      <c r="Q76" s="110"/>
    </row>
    <row r="77" spans="1:17" s="100" customFormat="1" ht="9" customHeight="1">
      <c r="A77" s="122" t="s">
        <v>97</v>
      </c>
      <c r="B77" s="123"/>
      <c r="C77" s="124"/>
      <c r="D77" s="104">
        <v>5</v>
      </c>
      <c r="E77" s="105"/>
      <c r="F77" s="104">
        <v>13</v>
      </c>
      <c r="G77" s="106"/>
      <c r="H77" s="107"/>
      <c r="I77" s="108" t="s">
        <v>20</v>
      </c>
      <c r="J77" s="102"/>
      <c r="K77" s="109"/>
      <c r="L77" s="102"/>
      <c r="M77" s="110"/>
      <c r="N77" s="116"/>
      <c r="O77" s="115"/>
      <c r="P77" s="116"/>
      <c r="Q77" s="117"/>
    </row>
    <row r="78" spans="1:17" s="100" customFormat="1" ht="9" customHeight="1">
      <c r="A78" s="101" t="s">
        <v>92</v>
      </c>
      <c r="B78" s="102"/>
      <c r="C78" s="103"/>
      <c r="D78" s="104">
        <v>6</v>
      </c>
      <c r="E78" s="105"/>
      <c r="F78" s="104">
        <v>14</v>
      </c>
      <c r="G78" s="106"/>
      <c r="H78" s="107"/>
      <c r="I78" s="108" t="s">
        <v>21</v>
      </c>
      <c r="J78" s="102"/>
      <c r="K78" s="109"/>
      <c r="L78" s="102"/>
      <c r="M78" s="110"/>
      <c r="N78" s="111" t="s">
        <v>98</v>
      </c>
      <c r="O78" s="112"/>
      <c r="P78" s="112"/>
      <c r="Q78" s="113"/>
    </row>
    <row r="79" spans="1:17" s="100" customFormat="1" ht="9" customHeight="1">
      <c r="A79" s="101" t="s">
        <v>99</v>
      </c>
      <c r="B79" s="102"/>
      <c r="C79" s="125"/>
      <c r="D79" s="104">
        <v>7</v>
      </c>
      <c r="E79" s="105"/>
      <c r="F79" s="104">
        <v>15</v>
      </c>
      <c r="G79" s="106"/>
      <c r="H79" s="107"/>
      <c r="I79" s="108" t="s">
        <v>22</v>
      </c>
      <c r="J79" s="102"/>
      <c r="K79" s="109"/>
      <c r="L79" s="102"/>
      <c r="M79" s="110"/>
      <c r="N79" s="102"/>
      <c r="O79" s="109"/>
      <c r="P79" s="102"/>
      <c r="Q79" s="110"/>
    </row>
    <row r="80" spans="1:17" s="100" customFormat="1" ht="9" customHeight="1">
      <c r="A80" s="118" t="s">
        <v>100</v>
      </c>
      <c r="B80" s="116"/>
      <c r="C80" s="126"/>
      <c r="D80" s="127">
        <v>8</v>
      </c>
      <c r="E80" s="128"/>
      <c r="F80" s="127">
        <v>16</v>
      </c>
      <c r="G80" s="129"/>
      <c r="H80" s="130"/>
      <c r="I80" s="131" t="s">
        <v>23</v>
      </c>
      <c r="J80" s="116"/>
      <c r="K80" s="115"/>
      <c r="L80" s="116"/>
      <c r="M80" s="117"/>
      <c r="N80" s="116">
        <f>Q4</f>
        <v>0</v>
      </c>
      <c r="O80" s="115"/>
      <c r="P80" s="116"/>
      <c r="Q80" s="132">
        <f>MIN(16,'[1]Boys Si Main Draw Prep (2)'!R5)</f>
        <v>0</v>
      </c>
    </row>
    <row r="81" ht="15.75" customHeight="1"/>
    <row r="82" ht="9" customHeight="1"/>
  </sheetData>
  <sheetProtection selectLockedCells="1" selectUnlockedCells="1"/>
  <mergeCells count="1">
    <mergeCell ref="A4:C4"/>
  </mergeCells>
  <conditionalFormatting sqref="G7:G70">
    <cfRule type="expression" priority="1" dxfId="0" stopIfTrue="1">
      <formula>AND('64αρι'!$D7&lt;9,'64αρι'!$C7&gt;0)</formula>
    </cfRule>
  </conditionalFormatting>
  <conditionalFormatting sqref="F7:F70 H7:H70">
    <cfRule type="expression" priority="2" dxfId="0" stopIfTrue="1">
      <formula>AND('64αρι'!$D7&lt;17,'64αρι'!$C7&gt;0)</formula>
    </cfRule>
  </conditionalFormatting>
  <conditionalFormatting sqref="L58 L42 L26 L10 L50 L34 L18 L66 N14 N30 N46 N62 N55 N23 N38">
    <cfRule type="expression" priority="3" dxfId="7" stopIfTrue="1">
      <formula>AND($N$1="CU",'64αρι'!L10="Umpire")</formula>
    </cfRule>
    <cfRule type="expression" priority="4" dxfId="6" stopIfTrue="1">
      <formula>AND($N$1="CU",'64αρι'!L10&lt;&gt;"Umpire",'64αρι'!M10&lt;&gt;"")</formula>
    </cfRule>
    <cfRule type="expression" priority="5" dxfId="35" stopIfTrue="1">
      <formula>AND($N$1="CU",'64αρι'!L10&lt;&gt;"Umpire")</formula>
    </cfRule>
  </conditionalFormatting>
  <conditionalFormatting sqref="L8 L12 L16 L20 L24 L28 L32 L36 L40 L44 L48 L52 L56 L60 L64 L68 N18 N26 N34 N42 N50 N58 N66 P14 P30 P46 P62 N10">
    <cfRule type="expression" priority="6" dxfId="0" stopIfTrue="1">
      <formula>'64αρι'!K8="as"</formula>
    </cfRule>
    <cfRule type="expression" priority="7" dxfId="0" stopIfTrue="1">
      <formula>'64αρι'!K8="bs"</formula>
    </cfRule>
  </conditionalFormatting>
  <conditionalFormatting sqref="J7 J9 J11 J13 J15 J17 J19 J21 J23 J25 J27 J29 J31 J33 J35 J37 J39 J41 J43 J45 J47 J49 J51 J53 J55 J57 J59 J61 J63 J65 J67 J69 P22 P54">
    <cfRule type="expression" priority="8" dxfId="0" stopIfTrue="1">
      <formula>'64αρι'!I8="as"</formula>
    </cfRule>
    <cfRule type="expression" priority="9" dxfId="0" stopIfTrue="1">
      <formula>'64αρι'!I8="bs"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28" stopIfTrue="1">
      <formula>$N$1="CU"</formula>
    </cfRule>
  </conditionalFormatting>
  <conditionalFormatting sqref="D7:D70">
    <cfRule type="expression" priority="13" dxfId="27" stopIfTrue="1">
      <formula>'64αρι'!$D7&lt;17</formula>
    </cfRule>
  </conditionalFormatting>
  <conditionalFormatting sqref="N37">
    <cfRule type="expression" priority="14" dxfId="0" stopIfTrue="1">
      <formula>'64αρι'!O23="as"</formula>
    </cfRule>
    <cfRule type="expression" priority="15" dxfId="0" stopIfTrue="1">
      <formula>'64αρι'!O23="bs"</formula>
    </cfRule>
  </conditionalFormatting>
  <conditionalFormatting sqref="N39">
    <cfRule type="expression" priority="16" dxfId="0" stopIfTrue="1">
      <formula>'64αρι'!O55="as"</formula>
    </cfRule>
    <cfRule type="expression" priority="17" dxfId="0" stopIfTrue="1">
      <formula>'64αρι'!O55="bs"</formula>
    </cfRule>
  </conditionalFormatting>
  <conditionalFormatting sqref="P38">
    <cfRule type="expression" priority="18" dxfId="0" stopIfTrue="1">
      <formula>'64αρι'!O38="as"</formula>
    </cfRule>
    <cfRule type="expression" priority="19" dxfId="0" stopIfTrue="1">
      <formula>'64αρι'!O38="bs"</formula>
    </cfRule>
  </conditionalFormatting>
  <dataValidations count="1">
    <dataValidation type="list" allowBlank="1" sqref="L10 N14 L18 N23 L26 N30 L34 N38 L42 N46 L50 N55 L58 N62 L66">
      <formula1>$T$7:$T$16</formula1>
      <formula2>0</formula2>
    </dataValidation>
  </dataValidations>
  <printOptions horizontalCentered="1"/>
  <pageMargins left="0.35" right="0.35" top="0.35" bottom="0.35" header="0.5118055555555555" footer="0.5118055555555555"/>
  <pageSetup fitToHeight="1" fitToWidth="1" horizontalDpi="300" verticalDpi="300" orientation="portrait" paperSize="9"/>
  <rowBreaks count="1" manualBreakCount="1">
    <brk id="80" max="255" man="1"/>
  </rowBreaks>
  <legacyDrawing r:id="rId2"/>
</worksheet>
</file>

<file path=xl/worksheets/sheet2.xml><?xml version="1.0" encoding="utf-8"?>
<worksheet xmlns="http://schemas.openxmlformats.org/spreadsheetml/2006/main" xmlns:r="http://schemas.openxmlformats.org/officeDocument/2006/relationships">
  <sheetPr codeName="Sheet15"/>
  <dimension ref="A1:U79"/>
  <sheetViews>
    <sheetView showGridLines="0" showZeros="0" zoomScalePageLayoutView="0" workbookViewId="0" topLeftCell="A1">
      <selection activeCell="F2" sqref="F2"/>
    </sheetView>
  </sheetViews>
  <sheetFormatPr defaultColWidth="9.140625" defaultRowHeight="12.75"/>
  <cols>
    <col min="1" max="2" width="3.28125" style="0" customWidth="1"/>
    <col min="3" max="3" width="3.57421875" style="133" customWidth="1"/>
    <col min="4" max="4" width="3.28125" style="134" customWidth="1"/>
    <col min="5" max="5" width="14.7109375" style="0" customWidth="1"/>
    <col min="6" max="6" width="2.28125" style="0" customWidth="1"/>
    <col min="7" max="7" width="6.57421875" style="0" customWidth="1"/>
    <col min="8" max="8" width="3.28125" style="0" customWidth="1"/>
    <col min="9" max="9" width="3.421875" style="135" customWidth="1"/>
    <col min="10" max="10" width="10.7109375" style="0" customWidth="1"/>
    <col min="11" max="11" width="1.8515625" style="135" customWidth="1"/>
    <col min="12" max="12" width="14.28125" style="133" customWidth="1"/>
    <col min="13" max="13" width="1.7109375" style="136" customWidth="1"/>
    <col min="14" max="14" width="12.00390625" style="137" customWidth="1"/>
    <col min="15" max="15" width="1.7109375" style="135" customWidth="1"/>
    <col min="16" max="16" width="12.8515625" style="0" customWidth="1"/>
    <col min="17" max="17" width="1.7109375" style="136" customWidth="1"/>
    <col min="18" max="18" width="0" style="0" hidden="1" customWidth="1"/>
  </cols>
  <sheetData>
    <row r="1" spans="1:17" s="147" customFormat="1" ht="21" customHeight="1">
      <c r="A1" s="138"/>
      <c r="B1" s="139"/>
      <c r="C1" s="140"/>
      <c r="D1" s="141"/>
      <c r="E1" s="142"/>
      <c r="F1" s="297"/>
      <c r="G1" s="297"/>
      <c r="H1" s="297"/>
      <c r="I1" s="297"/>
      <c r="J1" s="297"/>
      <c r="K1" s="297"/>
      <c r="L1" s="297"/>
      <c r="M1" s="143"/>
      <c r="N1" s="144"/>
      <c r="O1" s="143"/>
      <c r="P1" s="145"/>
      <c r="Q1" s="146"/>
    </row>
    <row r="2" spans="1:17" s="155" customFormat="1" ht="13.5" customHeight="1">
      <c r="A2" s="148"/>
      <c r="B2" s="149"/>
      <c r="C2" s="150"/>
      <c r="D2" s="151"/>
      <c r="E2" s="152"/>
      <c r="F2" s="298"/>
      <c r="G2" s="298"/>
      <c r="H2" s="298"/>
      <c r="I2" s="298"/>
      <c r="J2" s="298"/>
      <c r="K2" s="298"/>
      <c r="L2" s="298"/>
      <c r="M2" s="153"/>
      <c r="N2" s="154"/>
      <c r="O2" s="153"/>
      <c r="P2" s="152"/>
      <c r="Q2" s="153"/>
    </row>
    <row r="3" spans="1:17" s="164" customFormat="1" ht="11.25" customHeight="1">
      <c r="A3" s="156" t="s">
        <v>101</v>
      </c>
      <c r="B3" s="156"/>
      <c r="C3" s="157"/>
      <c r="D3" s="158"/>
      <c r="E3" s="299" t="s">
        <v>102</v>
      </c>
      <c r="F3" s="299"/>
      <c r="G3" s="299" t="s">
        <v>103</v>
      </c>
      <c r="H3" s="299"/>
      <c r="I3" s="299"/>
      <c r="J3" s="299"/>
      <c r="K3" s="159"/>
      <c r="L3" s="157" t="s">
        <v>104</v>
      </c>
      <c r="M3" s="159"/>
      <c r="N3" s="160"/>
      <c r="O3" s="161"/>
      <c r="P3" s="162"/>
      <c r="Q3" s="163" t="s">
        <v>105</v>
      </c>
    </row>
    <row r="4" spans="1:17" s="174" customFormat="1" ht="11.25" customHeight="1">
      <c r="A4" s="165"/>
      <c r="B4" s="166"/>
      <c r="C4" s="167"/>
      <c r="D4" s="168"/>
      <c r="E4" s="300"/>
      <c r="F4" s="300"/>
      <c r="G4" s="301"/>
      <c r="H4" s="301"/>
      <c r="I4" s="301"/>
      <c r="J4" s="301"/>
      <c r="K4" s="301"/>
      <c r="L4" s="169"/>
      <c r="M4" s="170"/>
      <c r="N4" s="171"/>
      <c r="O4" s="172"/>
      <c r="P4" s="166"/>
      <c r="Q4" s="173"/>
    </row>
    <row r="5" spans="1:17" s="183" customFormat="1" ht="9.75">
      <c r="A5" s="175"/>
      <c r="B5" s="176" t="s">
        <v>4</v>
      </c>
      <c r="C5" s="177" t="s">
        <v>106</v>
      </c>
      <c r="D5" s="178" t="s">
        <v>107</v>
      </c>
      <c r="E5" s="179" t="s">
        <v>108</v>
      </c>
      <c r="F5" s="179" t="s">
        <v>109</v>
      </c>
      <c r="G5" s="180"/>
      <c r="H5" s="179" t="s">
        <v>103</v>
      </c>
      <c r="I5" s="181"/>
      <c r="J5" s="176" t="s">
        <v>110</v>
      </c>
      <c r="K5" s="181"/>
      <c r="L5" s="176" t="s">
        <v>111</v>
      </c>
      <c r="M5" s="181"/>
      <c r="N5" s="179" t="s">
        <v>112</v>
      </c>
      <c r="O5" s="181"/>
      <c r="P5" s="176" t="s">
        <v>113</v>
      </c>
      <c r="Q5" s="182"/>
    </row>
    <row r="6" spans="1:17" s="183" customFormat="1" ht="3.75" customHeight="1">
      <c r="A6" s="184"/>
      <c r="B6" s="185"/>
      <c r="C6" s="186"/>
      <c r="D6" s="187"/>
      <c r="E6" s="188"/>
      <c r="F6" s="188"/>
      <c r="G6" s="189"/>
      <c r="H6" s="188"/>
      <c r="I6" s="190"/>
      <c r="J6" s="185"/>
      <c r="K6" s="190"/>
      <c r="L6" s="185"/>
      <c r="M6" s="190"/>
      <c r="N6" s="188"/>
      <c r="O6" s="190"/>
      <c r="P6" s="185"/>
      <c r="Q6" s="191"/>
    </row>
    <row r="7" spans="1:18" s="205" customFormat="1" ht="9" customHeight="1">
      <c r="A7" s="192">
        <v>1</v>
      </c>
      <c r="B7" s="193"/>
      <c r="C7" s="194"/>
      <c r="D7" s="195"/>
      <c r="E7" s="196"/>
      <c r="F7" s="196"/>
      <c r="G7" s="197"/>
      <c r="H7" s="196"/>
      <c r="I7" s="198"/>
      <c r="J7" s="199"/>
      <c r="K7" s="199"/>
      <c r="L7" s="200"/>
      <c r="M7" s="199"/>
      <c r="N7" s="201"/>
      <c r="O7" s="202"/>
      <c r="P7" s="203"/>
      <c r="Q7" s="202"/>
      <c r="R7" s="204"/>
    </row>
    <row r="8" spans="1:18" s="205" customFormat="1" ht="9" customHeight="1">
      <c r="A8" s="206"/>
      <c r="B8" s="207"/>
      <c r="C8" s="207"/>
      <c r="D8" s="208"/>
      <c r="E8" s="209"/>
      <c r="F8" s="210"/>
      <c r="G8" s="211"/>
      <c r="H8" s="212"/>
      <c r="I8" s="213"/>
      <c r="J8" s="214"/>
      <c r="K8" s="214"/>
      <c r="L8" s="200"/>
      <c r="M8" s="199"/>
      <c r="N8" s="201"/>
      <c r="O8" s="202"/>
      <c r="P8" s="203"/>
      <c r="Q8" s="202"/>
      <c r="R8" s="204"/>
    </row>
    <row r="9" spans="1:18" s="205" customFormat="1" ht="9" customHeight="1">
      <c r="A9" s="206">
        <v>2</v>
      </c>
      <c r="B9" s="193"/>
      <c r="C9" s="194"/>
      <c r="D9" s="195"/>
      <c r="E9" s="193"/>
      <c r="F9" s="193"/>
      <c r="G9" s="197"/>
      <c r="H9" s="193"/>
      <c r="I9" s="215"/>
      <c r="J9" s="216"/>
      <c r="K9" s="217"/>
      <c r="L9" s="200"/>
      <c r="M9" s="199"/>
      <c r="N9" s="201"/>
      <c r="O9" s="202"/>
      <c r="P9" s="203"/>
      <c r="Q9" s="202"/>
      <c r="R9" s="204"/>
    </row>
    <row r="10" spans="1:18" s="205" customFormat="1" ht="9" customHeight="1">
      <c r="A10" s="206"/>
      <c r="B10" s="207"/>
      <c r="C10" s="207"/>
      <c r="D10" s="208"/>
      <c r="E10" s="218"/>
      <c r="F10" s="218"/>
      <c r="G10" s="219"/>
      <c r="H10" s="218"/>
      <c r="I10" s="200"/>
      <c r="J10" s="211"/>
      <c r="K10" s="220"/>
      <c r="L10" s="221"/>
      <c r="M10" s="214"/>
      <c r="N10" s="201"/>
      <c r="O10" s="202"/>
      <c r="P10" s="203"/>
      <c r="Q10" s="202"/>
      <c r="R10" s="204"/>
    </row>
    <row r="11" spans="1:21" s="205" customFormat="1" ht="9" customHeight="1">
      <c r="A11" s="206">
        <v>3</v>
      </c>
      <c r="B11" s="193"/>
      <c r="C11" s="194"/>
      <c r="D11" s="195"/>
      <c r="E11" s="193"/>
      <c r="F11" s="193"/>
      <c r="G11" s="197"/>
      <c r="H11" s="193"/>
      <c r="I11" s="198"/>
      <c r="J11" s="222"/>
      <c r="K11" s="223"/>
      <c r="L11" s="216"/>
      <c r="M11" s="224"/>
      <c r="N11" s="201"/>
      <c r="O11" s="202"/>
      <c r="P11" s="203"/>
      <c r="Q11" s="202"/>
      <c r="R11" s="204"/>
      <c r="U11" s="204"/>
    </row>
    <row r="12" spans="1:18" s="205" customFormat="1" ht="9" customHeight="1">
      <c r="A12" s="206"/>
      <c r="B12" s="225"/>
      <c r="C12" s="207"/>
      <c r="D12" s="208"/>
      <c r="E12" s="218"/>
      <c r="F12" s="226"/>
      <c r="G12" s="219"/>
      <c r="H12" s="212"/>
      <c r="I12" s="213"/>
      <c r="J12" s="214"/>
      <c r="K12" s="227"/>
      <c r="L12" s="216"/>
      <c r="M12" s="228"/>
      <c r="N12" s="201"/>
      <c r="O12" s="202"/>
      <c r="P12" s="203"/>
      <c r="Q12" s="202"/>
      <c r="R12" s="204"/>
    </row>
    <row r="13" spans="1:18" s="205" customFormat="1" ht="9" customHeight="1">
      <c r="A13" s="206">
        <v>4</v>
      </c>
      <c r="B13" s="193"/>
      <c r="C13" s="194"/>
      <c r="D13" s="195"/>
      <c r="E13" s="193"/>
      <c r="F13" s="193"/>
      <c r="G13" s="197"/>
      <c r="H13" s="193"/>
      <c r="I13" s="229"/>
      <c r="J13" s="200"/>
      <c r="K13" s="199"/>
      <c r="L13" s="216"/>
      <c r="M13" s="223"/>
      <c r="N13" s="201"/>
      <c r="O13" s="202"/>
      <c r="P13" s="203"/>
      <c r="Q13" s="202"/>
      <c r="R13" s="204"/>
    </row>
    <row r="14" spans="1:20" s="205" customFormat="1" ht="9" customHeight="1">
      <c r="A14" s="206"/>
      <c r="B14" s="207"/>
      <c r="C14" s="207"/>
      <c r="D14" s="208"/>
      <c r="E14" s="218"/>
      <c r="F14" s="218"/>
      <c r="G14" s="219"/>
      <c r="H14" s="218"/>
      <c r="I14" s="200"/>
      <c r="J14" s="199"/>
      <c r="K14" s="199"/>
      <c r="L14" s="211"/>
      <c r="M14" s="220"/>
      <c r="N14" s="221"/>
      <c r="O14" s="230"/>
      <c r="P14" s="203"/>
      <c r="Q14" s="202"/>
      <c r="R14" s="204"/>
      <c r="T14" s="231"/>
    </row>
    <row r="15" spans="1:18" s="205" customFormat="1" ht="9" customHeight="1">
      <c r="A15" s="206">
        <v>5</v>
      </c>
      <c r="B15" s="193"/>
      <c r="C15" s="194"/>
      <c r="D15" s="195"/>
      <c r="E15" s="193"/>
      <c r="F15" s="193"/>
      <c r="G15" s="197"/>
      <c r="H15" s="193"/>
      <c r="I15" s="232"/>
      <c r="J15" s="199"/>
      <c r="K15" s="199"/>
      <c r="L15" s="200"/>
      <c r="M15" s="223"/>
      <c r="N15" s="233"/>
      <c r="O15" s="234"/>
      <c r="P15" s="203"/>
      <c r="Q15" s="202"/>
      <c r="R15" s="204"/>
    </row>
    <row r="16" spans="1:18" s="205" customFormat="1" ht="9" customHeight="1">
      <c r="A16" s="206"/>
      <c r="B16" s="207"/>
      <c r="C16" s="207"/>
      <c r="D16" s="208"/>
      <c r="E16" s="218"/>
      <c r="F16" s="226"/>
      <c r="G16" s="219"/>
      <c r="H16" s="212"/>
      <c r="I16" s="213"/>
      <c r="J16" s="214"/>
      <c r="K16" s="214"/>
      <c r="L16" s="200"/>
      <c r="M16" s="223"/>
      <c r="N16" s="235"/>
      <c r="O16" s="234"/>
      <c r="P16" s="203"/>
      <c r="Q16" s="202"/>
      <c r="R16" s="204"/>
    </row>
    <row r="17" spans="1:18" s="205" customFormat="1" ht="9" customHeight="1">
      <c r="A17" s="206">
        <v>6</v>
      </c>
      <c r="B17" s="193"/>
      <c r="C17" s="194"/>
      <c r="D17" s="195"/>
      <c r="E17" s="193"/>
      <c r="F17" s="193"/>
      <c r="G17" s="197"/>
      <c r="H17" s="193"/>
      <c r="I17" s="215"/>
      <c r="J17" s="216"/>
      <c r="K17" s="217"/>
      <c r="L17" s="200"/>
      <c r="M17" s="223"/>
      <c r="N17" s="235"/>
      <c r="O17" s="234"/>
      <c r="P17" s="203"/>
      <c r="Q17" s="202"/>
      <c r="R17" s="204"/>
    </row>
    <row r="18" spans="1:18" s="205" customFormat="1" ht="9" customHeight="1">
      <c r="A18" s="206"/>
      <c r="B18" s="207"/>
      <c r="C18" s="207"/>
      <c r="D18" s="208"/>
      <c r="E18" s="218"/>
      <c r="F18" s="218"/>
      <c r="G18" s="200"/>
      <c r="H18" s="218"/>
      <c r="I18" s="200"/>
      <c r="J18" s="211"/>
      <c r="K18" s="220"/>
      <c r="L18" s="198"/>
      <c r="M18" s="227"/>
      <c r="N18" s="235"/>
      <c r="O18" s="234"/>
      <c r="P18" s="203"/>
      <c r="Q18" s="202"/>
      <c r="R18" s="204"/>
    </row>
    <row r="19" spans="1:18" s="205" customFormat="1" ht="9" customHeight="1">
      <c r="A19" s="206">
        <v>7</v>
      </c>
      <c r="B19" s="193"/>
      <c r="C19" s="194"/>
      <c r="D19" s="195"/>
      <c r="E19" s="193"/>
      <c r="F19" s="193"/>
      <c r="G19" s="197"/>
      <c r="H19" s="193"/>
      <c r="I19" s="198"/>
      <c r="J19" s="222"/>
      <c r="K19" s="223"/>
      <c r="L19" s="236"/>
      <c r="M19" s="237"/>
      <c r="N19" s="235"/>
      <c r="O19" s="234"/>
      <c r="P19" s="203"/>
      <c r="Q19" s="202"/>
      <c r="R19" s="204"/>
    </row>
    <row r="20" spans="1:18" s="205" customFormat="1" ht="9" customHeight="1">
      <c r="A20" s="206"/>
      <c r="B20" s="207"/>
      <c r="C20" s="207"/>
      <c r="D20" s="208"/>
      <c r="E20" s="218"/>
      <c r="F20" s="226"/>
      <c r="G20" s="219"/>
      <c r="H20" s="212"/>
      <c r="I20" s="213"/>
      <c r="J20" s="214"/>
      <c r="K20" s="227"/>
      <c r="L20" s="216"/>
      <c r="M20" s="238"/>
      <c r="N20" s="235"/>
      <c r="O20" s="234"/>
      <c r="P20" s="203"/>
      <c r="Q20" s="202"/>
      <c r="R20" s="204"/>
    </row>
    <row r="21" spans="1:18" s="205" customFormat="1" ht="9" customHeight="1">
      <c r="A21" s="192">
        <v>8</v>
      </c>
      <c r="B21" s="193"/>
      <c r="C21" s="194"/>
      <c r="D21" s="195"/>
      <c r="E21" s="193"/>
      <c r="F21" s="193"/>
      <c r="G21" s="197"/>
      <c r="H21" s="193"/>
      <c r="I21" s="229"/>
      <c r="J21" s="200"/>
      <c r="K21" s="199"/>
      <c r="L21" s="216"/>
      <c r="M21" s="222"/>
      <c r="N21" s="235"/>
      <c r="O21" s="234"/>
      <c r="P21" s="203"/>
      <c r="Q21" s="202"/>
      <c r="R21" s="204"/>
    </row>
    <row r="22" spans="1:18" s="205" customFormat="1" ht="9" customHeight="1">
      <c r="A22" s="206"/>
      <c r="B22" s="207"/>
      <c r="C22" s="207"/>
      <c r="D22" s="208"/>
      <c r="E22" s="218"/>
      <c r="F22" s="218"/>
      <c r="G22" s="239"/>
      <c r="H22" s="218"/>
      <c r="I22" s="200"/>
      <c r="J22" s="199"/>
      <c r="K22" s="199"/>
      <c r="L22" s="216"/>
      <c r="M22" s="222"/>
      <c r="N22" s="211"/>
      <c r="O22" s="220"/>
      <c r="P22" s="214"/>
      <c r="Q22" s="230"/>
      <c r="R22" s="204"/>
    </row>
    <row r="23" spans="1:18" s="205" customFormat="1" ht="9" customHeight="1">
      <c r="A23" s="192">
        <v>9</v>
      </c>
      <c r="B23" s="193"/>
      <c r="C23" s="194"/>
      <c r="D23" s="195"/>
      <c r="E23" s="193"/>
      <c r="F23" s="240"/>
      <c r="G23" s="197"/>
      <c r="H23" s="240"/>
      <c r="I23" s="198"/>
      <c r="J23" s="199"/>
      <c r="K23" s="199"/>
      <c r="L23" s="200"/>
      <c r="M23" s="199"/>
      <c r="N23" s="201"/>
      <c r="O23" s="234"/>
      <c r="P23" s="208"/>
      <c r="Q23" s="234"/>
      <c r="R23" s="204"/>
    </row>
    <row r="24" spans="1:18" s="205" customFormat="1" ht="9" customHeight="1">
      <c r="A24" s="206"/>
      <c r="B24" s="207"/>
      <c r="C24" s="207"/>
      <c r="D24" s="208"/>
      <c r="E24" s="218"/>
      <c r="F24" s="199"/>
      <c r="G24" s="219"/>
      <c r="H24" s="212"/>
      <c r="I24" s="213"/>
      <c r="J24" s="214"/>
      <c r="K24" s="214"/>
      <c r="L24" s="200"/>
      <c r="M24" s="199"/>
      <c r="N24" s="201"/>
      <c r="O24" s="234"/>
      <c r="P24" s="203"/>
      <c r="Q24" s="234"/>
      <c r="R24" s="204"/>
    </row>
    <row r="25" spans="1:18" s="205" customFormat="1" ht="9" customHeight="1">
      <c r="A25" s="206">
        <v>10</v>
      </c>
      <c r="B25" s="193"/>
      <c r="C25" s="194"/>
      <c r="D25" s="195"/>
      <c r="E25" s="193"/>
      <c r="F25" s="193"/>
      <c r="G25" s="197"/>
      <c r="H25" s="193"/>
      <c r="I25" s="215"/>
      <c r="J25" s="236"/>
      <c r="K25" s="217"/>
      <c r="L25" s="200"/>
      <c r="M25" s="199"/>
      <c r="N25" s="201"/>
      <c r="O25" s="234"/>
      <c r="P25" s="203"/>
      <c r="Q25" s="234"/>
      <c r="R25" s="204"/>
    </row>
    <row r="26" spans="1:18" s="205" customFormat="1" ht="9" customHeight="1">
      <c r="A26" s="206"/>
      <c r="B26" s="207"/>
      <c r="C26" s="207"/>
      <c r="D26" s="208"/>
      <c r="E26" s="218"/>
      <c r="F26" s="218"/>
      <c r="G26" s="219"/>
      <c r="H26" s="218"/>
      <c r="I26" s="200"/>
      <c r="J26" s="211"/>
      <c r="K26" s="220"/>
      <c r="L26" s="198"/>
      <c r="M26" s="214"/>
      <c r="N26" s="201"/>
      <c r="O26" s="234"/>
      <c r="P26" s="203"/>
      <c r="Q26" s="234"/>
      <c r="R26" s="204"/>
    </row>
    <row r="27" spans="1:18" s="205" customFormat="1" ht="9" customHeight="1">
      <c r="A27" s="206">
        <v>11</v>
      </c>
      <c r="B27" s="193"/>
      <c r="C27" s="194"/>
      <c r="D27" s="195"/>
      <c r="E27" s="193"/>
      <c r="F27" s="193"/>
      <c r="G27" s="197"/>
      <c r="H27" s="193"/>
      <c r="I27" s="198"/>
      <c r="J27" s="222"/>
      <c r="K27" s="223"/>
      <c r="L27" s="216"/>
      <c r="M27" s="224"/>
      <c r="N27" s="201"/>
      <c r="O27" s="234"/>
      <c r="P27" s="203"/>
      <c r="Q27" s="234"/>
      <c r="R27" s="204"/>
    </row>
    <row r="28" spans="1:18" s="205" customFormat="1" ht="9" customHeight="1">
      <c r="A28" s="206"/>
      <c r="B28" s="225"/>
      <c r="C28" s="207"/>
      <c r="D28" s="208"/>
      <c r="E28" s="218"/>
      <c r="F28" s="226"/>
      <c r="G28" s="219"/>
      <c r="H28" s="212"/>
      <c r="I28" s="213"/>
      <c r="J28" s="214"/>
      <c r="K28" s="227"/>
      <c r="L28" s="216"/>
      <c r="M28" s="228"/>
      <c r="N28" s="201"/>
      <c r="O28" s="234"/>
      <c r="P28" s="203"/>
      <c r="Q28" s="234"/>
      <c r="R28" s="204"/>
    </row>
    <row r="29" spans="1:18" s="205" customFormat="1" ht="9" customHeight="1">
      <c r="A29" s="206">
        <v>12</v>
      </c>
      <c r="B29" s="193"/>
      <c r="C29" s="194"/>
      <c r="D29" s="195"/>
      <c r="E29" s="193"/>
      <c r="F29" s="193"/>
      <c r="G29" s="197"/>
      <c r="H29" s="193"/>
      <c r="I29" s="229"/>
      <c r="J29" s="200"/>
      <c r="K29" s="199"/>
      <c r="L29" s="216"/>
      <c r="M29" s="223"/>
      <c r="N29" s="201"/>
      <c r="O29" s="234"/>
      <c r="P29" s="203"/>
      <c r="Q29" s="234"/>
      <c r="R29" s="204"/>
    </row>
    <row r="30" spans="1:18" s="205" customFormat="1" ht="9" customHeight="1">
      <c r="A30" s="206"/>
      <c r="B30" s="207"/>
      <c r="C30" s="207"/>
      <c r="D30" s="208"/>
      <c r="E30" s="218"/>
      <c r="F30" s="218"/>
      <c r="G30" s="219"/>
      <c r="H30" s="218"/>
      <c r="I30" s="200"/>
      <c r="J30" s="199"/>
      <c r="K30" s="199"/>
      <c r="L30" s="211"/>
      <c r="M30" s="220"/>
      <c r="N30" s="221"/>
      <c r="O30" s="241"/>
      <c r="P30" s="203"/>
      <c r="Q30" s="234"/>
      <c r="R30" s="204"/>
    </row>
    <row r="31" spans="1:18" s="205" customFormat="1" ht="9" customHeight="1">
      <c r="A31" s="206">
        <v>13</v>
      </c>
      <c r="B31" s="193"/>
      <c r="C31" s="194"/>
      <c r="D31" s="195"/>
      <c r="E31" s="193"/>
      <c r="F31" s="193"/>
      <c r="G31" s="197"/>
      <c r="H31" s="193"/>
      <c r="I31" s="232"/>
      <c r="J31" s="199"/>
      <c r="K31" s="199"/>
      <c r="L31" s="200"/>
      <c r="M31" s="223"/>
      <c r="N31" s="233"/>
      <c r="O31" s="242"/>
      <c r="P31" s="203"/>
      <c r="Q31" s="234"/>
      <c r="R31" s="204"/>
    </row>
    <row r="32" spans="1:18" s="205" customFormat="1" ht="9" customHeight="1">
      <c r="A32" s="206"/>
      <c r="B32" s="207"/>
      <c r="C32" s="207"/>
      <c r="D32" s="208"/>
      <c r="E32" s="218"/>
      <c r="F32" s="226"/>
      <c r="G32" s="219"/>
      <c r="H32" s="212"/>
      <c r="I32" s="213"/>
      <c r="J32" s="214"/>
      <c r="K32" s="214"/>
      <c r="L32" s="200"/>
      <c r="M32" s="223"/>
      <c r="N32" s="235"/>
      <c r="O32" s="242"/>
      <c r="P32" s="203"/>
      <c r="Q32" s="234"/>
      <c r="R32" s="204"/>
    </row>
    <row r="33" spans="1:18" s="205" customFormat="1" ht="9" customHeight="1">
      <c r="A33" s="206">
        <v>14</v>
      </c>
      <c r="B33" s="193"/>
      <c r="C33" s="194"/>
      <c r="D33" s="195"/>
      <c r="E33" s="193"/>
      <c r="F33" s="193"/>
      <c r="G33" s="197"/>
      <c r="H33" s="193"/>
      <c r="I33" s="215"/>
      <c r="J33" s="216"/>
      <c r="K33" s="217"/>
      <c r="L33" s="200"/>
      <c r="M33" s="223"/>
      <c r="N33" s="235"/>
      <c r="O33" s="242"/>
      <c r="P33" s="203"/>
      <c r="Q33" s="234"/>
      <c r="R33" s="204"/>
    </row>
    <row r="34" spans="1:18" s="205" customFormat="1" ht="9" customHeight="1">
      <c r="A34" s="206"/>
      <c r="B34" s="207"/>
      <c r="C34" s="207"/>
      <c r="D34" s="208"/>
      <c r="E34" s="218"/>
      <c r="F34" s="218"/>
      <c r="G34" s="219"/>
      <c r="H34" s="218"/>
      <c r="I34" s="200"/>
      <c r="J34" s="211"/>
      <c r="K34" s="220"/>
      <c r="L34" s="198"/>
      <c r="M34" s="227"/>
      <c r="N34" s="235"/>
      <c r="O34" s="242"/>
      <c r="P34" s="203"/>
      <c r="Q34" s="234"/>
      <c r="R34" s="204"/>
    </row>
    <row r="35" spans="1:18" s="205" customFormat="1" ht="9" customHeight="1">
      <c r="A35" s="206">
        <v>15</v>
      </c>
      <c r="B35" s="193"/>
      <c r="C35" s="194"/>
      <c r="D35" s="195"/>
      <c r="E35" s="193"/>
      <c r="F35" s="193"/>
      <c r="G35" s="197"/>
      <c r="H35" s="193"/>
      <c r="I35" s="198"/>
      <c r="J35" s="222"/>
      <c r="K35" s="223"/>
      <c r="L35" s="216"/>
      <c r="M35" s="237"/>
      <c r="N35" s="235"/>
      <c r="O35" s="242"/>
      <c r="P35" s="203"/>
      <c r="Q35" s="234"/>
      <c r="R35" s="204"/>
    </row>
    <row r="36" spans="1:18" s="205" customFormat="1" ht="9" customHeight="1">
      <c r="A36" s="206"/>
      <c r="B36" s="207"/>
      <c r="C36" s="207"/>
      <c r="D36" s="208"/>
      <c r="E36" s="218"/>
      <c r="F36" s="226"/>
      <c r="G36" s="219"/>
      <c r="H36" s="212"/>
      <c r="I36" s="213"/>
      <c r="J36" s="214"/>
      <c r="K36" s="227"/>
      <c r="L36" s="216"/>
      <c r="M36" s="238"/>
      <c r="N36" s="235"/>
      <c r="O36" s="242"/>
      <c r="P36" s="203"/>
      <c r="Q36" s="234"/>
      <c r="R36" s="204"/>
    </row>
    <row r="37" spans="1:18" s="205" customFormat="1" ht="9" customHeight="1">
      <c r="A37" s="192">
        <v>16</v>
      </c>
      <c r="B37" s="193"/>
      <c r="C37" s="194"/>
      <c r="D37" s="195"/>
      <c r="E37" s="193"/>
      <c r="F37" s="193"/>
      <c r="G37" s="197"/>
      <c r="H37" s="193"/>
      <c r="I37" s="229"/>
      <c r="J37" s="200"/>
      <c r="K37" s="199"/>
      <c r="L37" s="216"/>
      <c r="M37" s="222"/>
      <c r="N37" s="243"/>
      <c r="O37" s="242"/>
      <c r="P37" s="203"/>
      <c r="Q37" s="234"/>
      <c r="R37" s="204"/>
    </row>
    <row r="38" spans="1:18" s="205" customFormat="1" ht="9" customHeight="1">
      <c r="A38" s="206"/>
      <c r="B38" s="207"/>
      <c r="C38" s="207"/>
      <c r="D38" s="208"/>
      <c r="E38" s="218"/>
      <c r="F38" s="218"/>
      <c r="G38" s="239"/>
      <c r="H38" s="218"/>
      <c r="I38" s="200"/>
      <c r="J38" s="199"/>
      <c r="K38" s="199"/>
      <c r="L38" s="216"/>
      <c r="M38" s="222"/>
      <c r="N38" s="244" t="s">
        <v>50</v>
      </c>
      <c r="O38" s="245"/>
      <c r="P38" s="198"/>
      <c r="Q38" s="246"/>
      <c r="R38" s="204"/>
    </row>
    <row r="39" spans="1:18" s="205" customFormat="1" ht="9" customHeight="1">
      <c r="A39" s="192">
        <v>17</v>
      </c>
      <c r="B39" s="193"/>
      <c r="C39" s="194"/>
      <c r="D39" s="247"/>
      <c r="E39" s="196"/>
      <c r="F39" s="196"/>
      <c r="G39" s="248"/>
      <c r="H39" s="196"/>
      <c r="I39" s="232"/>
      <c r="J39" s="249"/>
      <c r="K39" s="199"/>
      <c r="M39" s="199"/>
      <c r="N39" s="211"/>
      <c r="O39" s="250"/>
      <c r="P39" s="208"/>
      <c r="Q39" s="251"/>
      <c r="R39" s="204"/>
    </row>
    <row r="40" spans="1:18" s="205" customFormat="1" ht="9" customHeight="1">
      <c r="A40" s="206"/>
      <c r="B40" s="207"/>
      <c r="C40" s="207"/>
      <c r="D40" s="208"/>
      <c r="E40" s="218"/>
      <c r="F40" s="199"/>
      <c r="G40" s="219"/>
      <c r="H40" s="212"/>
      <c r="I40" s="213"/>
      <c r="J40" s="214"/>
      <c r="K40" s="214"/>
      <c r="L40" s="200"/>
      <c r="M40" s="199"/>
      <c r="N40" s="201"/>
      <c r="O40" s="202"/>
      <c r="P40" s="203"/>
      <c r="Q40" s="234"/>
      <c r="R40" s="204"/>
    </row>
    <row r="41" spans="1:18" s="205" customFormat="1" ht="9" customHeight="1">
      <c r="A41" s="206">
        <v>18</v>
      </c>
      <c r="B41" s="193"/>
      <c r="C41" s="194"/>
      <c r="D41" s="195"/>
      <c r="E41" s="193"/>
      <c r="F41" s="193"/>
      <c r="G41" s="197"/>
      <c r="H41" s="193"/>
      <c r="I41" s="215"/>
      <c r="J41" s="216"/>
      <c r="K41" s="217"/>
      <c r="L41" s="200"/>
      <c r="M41" s="199"/>
      <c r="N41" s="201"/>
      <c r="O41" s="202"/>
      <c r="P41" s="203"/>
      <c r="Q41" s="234"/>
      <c r="R41" s="204"/>
    </row>
    <row r="42" spans="1:18" s="205" customFormat="1" ht="9" customHeight="1">
      <c r="A42" s="206"/>
      <c r="B42" s="207"/>
      <c r="C42" s="207"/>
      <c r="D42" s="208"/>
      <c r="E42" s="218"/>
      <c r="F42" s="218"/>
      <c r="G42" s="219"/>
      <c r="H42" s="218"/>
      <c r="I42" s="200"/>
      <c r="J42" s="211"/>
      <c r="K42" s="220"/>
      <c r="L42" s="198"/>
      <c r="M42" s="214"/>
      <c r="N42" s="201"/>
      <c r="O42" s="202"/>
      <c r="P42" s="203"/>
      <c r="Q42" s="234"/>
      <c r="R42" s="204"/>
    </row>
    <row r="43" spans="1:18" s="205" customFormat="1" ht="9" customHeight="1">
      <c r="A43" s="206">
        <v>19</v>
      </c>
      <c r="B43" s="193"/>
      <c r="C43" s="194"/>
      <c r="D43" s="195"/>
      <c r="E43" s="193"/>
      <c r="F43" s="193"/>
      <c r="G43" s="197"/>
      <c r="H43" s="193"/>
      <c r="I43" s="198"/>
      <c r="J43" s="222"/>
      <c r="K43" s="223"/>
      <c r="L43" s="216"/>
      <c r="M43" s="224"/>
      <c r="N43" s="201"/>
      <c r="O43" s="202"/>
      <c r="P43" s="203"/>
      <c r="Q43" s="234"/>
      <c r="R43" s="204"/>
    </row>
    <row r="44" spans="1:18" s="205" customFormat="1" ht="9" customHeight="1">
      <c r="A44" s="206"/>
      <c r="B44" s="225"/>
      <c r="C44" s="207"/>
      <c r="D44" s="208"/>
      <c r="E44" s="218"/>
      <c r="F44" s="226"/>
      <c r="G44" s="219"/>
      <c r="H44" s="212"/>
      <c r="I44" s="213"/>
      <c r="J44" s="214"/>
      <c r="K44" s="227"/>
      <c r="L44" s="216"/>
      <c r="M44" s="228"/>
      <c r="N44" s="201"/>
      <c r="O44" s="202"/>
      <c r="P44" s="203"/>
      <c r="Q44" s="234"/>
      <c r="R44" s="204"/>
    </row>
    <row r="45" spans="1:18" s="205" customFormat="1" ht="9" customHeight="1">
      <c r="A45" s="206">
        <v>20</v>
      </c>
      <c r="B45" s="193"/>
      <c r="C45" s="194"/>
      <c r="D45" s="195"/>
      <c r="E45" s="193"/>
      <c r="F45" s="193"/>
      <c r="G45" s="197"/>
      <c r="H45" s="193"/>
      <c r="I45" s="229"/>
      <c r="J45" s="200"/>
      <c r="K45" s="199"/>
      <c r="L45" s="216"/>
      <c r="M45" s="223"/>
      <c r="N45" s="201"/>
      <c r="O45" s="202"/>
      <c r="P45" s="203"/>
      <c r="Q45" s="234"/>
      <c r="R45" s="204"/>
    </row>
    <row r="46" spans="1:18" s="205" customFormat="1" ht="9" customHeight="1">
      <c r="A46" s="206"/>
      <c r="B46" s="207"/>
      <c r="C46" s="207"/>
      <c r="D46" s="208"/>
      <c r="E46" s="218"/>
      <c r="F46" s="218"/>
      <c r="G46" s="219"/>
      <c r="H46" s="218"/>
      <c r="I46" s="200"/>
      <c r="J46" s="199"/>
      <c r="K46" s="199"/>
      <c r="L46" s="211"/>
      <c r="M46" s="220"/>
      <c r="N46" s="221"/>
      <c r="O46" s="230"/>
      <c r="P46" s="203"/>
      <c r="Q46" s="234"/>
      <c r="R46" s="204"/>
    </row>
    <row r="47" spans="1:18" s="205" customFormat="1" ht="9" customHeight="1">
      <c r="A47" s="206">
        <v>21</v>
      </c>
      <c r="B47" s="193"/>
      <c r="C47" s="194"/>
      <c r="D47" s="195"/>
      <c r="E47" s="193"/>
      <c r="F47" s="193"/>
      <c r="G47" s="197"/>
      <c r="H47" s="193"/>
      <c r="I47" s="232"/>
      <c r="J47" s="199"/>
      <c r="K47" s="199"/>
      <c r="L47" s="200"/>
      <c r="M47" s="223"/>
      <c r="N47" s="233"/>
      <c r="O47" s="234"/>
      <c r="P47" s="203"/>
      <c r="Q47" s="234"/>
      <c r="R47" s="204"/>
    </row>
    <row r="48" spans="1:18" s="205" customFormat="1" ht="9" customHeight="1">
      <c r="A48" s="206"/>
      <c r="B48" s="207"/>
      <c r="C48" s="207"/>
      <c r="D48" s="208"/>
      <c r="E48" s="218"/>
      <c r="F48" s="226"/>
      <c r="G48" s="219"/>
      <c r="H48" s="212"/>
      <c r="I48" s="213"/>
      <c r="J48" s="214"/>
      <c r="K48" s="214"/>
      <c r="L48" s="200"/>
      <c r="M48" s="223"/>
      <c r="N48" s="235"/>
      <c r="O48" s="234"/>
      <c r="P48" s="203"/>
      <c r="Q48" s="234"/>
      <c r="R48" s="204"/>
    </row>
    <row r="49" spans="1:18" s="205" customFormat="1" ht="9" customHeight="1">
      <c r="A49" s="206">
        <v>22</v>
      </c>
      <c r="B49" s="193"/>
      <c r="C49" s="194"/>
      <c r="D49" s="195"/>
      <c r="E49" s="193"/>
      <c r="F49" s="193"/>
      <c r="G49" s="197"/>
      <c r="H49" s="193"/>
      <c r="I49" s="215"/>
      <c r="J49" s="216"/>
      <c r="K49" s="217"/>
      <c r="L49" s="200"/>
      <c r="M49" s="223"/>
      <c r="N49" s="235"/>
      <c r="O49" s="234"/>
      <c r="P49" s="203"/>
      <c r="Q49" s="234"/>
      <c r="R49" s="204"/>
    </row>
    <row r="50" spans="1:18" s="205" customFormat="1" ht="9" customHeight="1">
      <c r="A50" s="206"/>
      <c r="B50" s="207"/>
      <c r="C50" s="207"/>
      <c r="D50" s="208"/>
      <c r="E50" s="218"/>
      <c r="F50" s="218"/>
      <c r="G50" s="219"/>
      <c r="H50" s="218"/>
      <c r="I50" s="200"/>
      <c r="J50" s="211"/>
      <c r="K50" s="220"/>
      <c r="L50" s="198"/>
      <c r="M50" s="227"/>
      <c r="N50" s="235"/>
      <c r="O50" s="234"/>
      <c r="P50" s="203"/>
      <c r="Q50" s="234"/>
      <c r="R50" s="204"/>
    </row>
    <row r="51" spans="1:18" s="205" customFormat="1" ht="9" customHeight="1">
      <c r="A51" s="206">
        <v>23</v>
      </c>
      <c r="B51" s="193"/>
      <c r="C51" s="194"/>
      <c r="D51" s="195"/>
      <c r="E51" s="193"/>
      <c r="F51" s="193"/>
      <c r="G51" s="197"/>
      <c r="H51" s="193"/>
      <c r="I51" s="198"/>
      <c r="J51" s="222"/>
      <c r="K51" s="223"/>
      <c r="L51" s="216"/>
      <c r="M51" s="237"/>
      <c r="N51" s="235"/>
      <c r="O51" s="234"/>
      <c r="P51" s="203"/>
      <c r="Q51" s="234"/>
      <c r="R51" s="204"/>
    </row>
    <row r="52" spans="1:18" s="205" customFormat="1" ht="9" customHeight="1">
      <c r="A52" s="206"/>
      <c r="B52" s="207"/>
      <c r="C52" s="207"/>
      <c r="D52" s="208"/>
      <c r="E52" s="218"/>
      <c r="F52" s="226"/>
      <c r="G52" s="219"/>
      <c r="H52" s="212"/>
      <c r="I52" s="213"/>
      <c r="J52" s="214"/>
      <c r="K52" s="227"/>
      <c r="L52" s="216"/>
      <c r="M52" s="238"/>
      <c r="N52" s="235"/>
      <c r="O52" s="234"/>
      <c r="P52" s="203"/>
      <c r="Q52" s="234"/>
      <c r="R52" s="204"/>
    </row>
    <row r="53" spans="1:18" s="205" customFormat="1" ht="9" customHeight="1">
      <c r="A53" s="192">
        <v>24</v>
      </c>
      <c r="B53" s="193"/>
      <c r="C53" s="194"/>
      <c r="D53" s="195"/>
      <c r="E53" s="193"/>
      <c r="F53" s="193"/>
      <c r="G53" s="197"/>
      <c r="H53" s="193"/>
      <c r="I53" s="229"/>
      <c r="J53" s="200"/>
      <c r="K53" s="199"/>
      <c r="L53" s="216"/>
      <c r="M53" s="222"/>
      <c r="N53" s="235"/>
      <c r="O53" s="234"/>
      <c r="P53" s="203"/>
      <c r="Q53" s="234"/>
      <c r="R53" s="204"/>
    </row>
    <row r="54" spans="1:18" s="205" customFormat="1" ht="9" customHeight="1">
      <c r="A54" s="206"/>
      <c r="B54" s="207"/>
      <c r="C54" s="207"/>
      <c r="D54" s="208"/>
      <c r="E54" s="218"/>
      <c r="F54" s="218"/>
      <c r="G54" s="239"/>
      <c r="H54" s="218"/>
      <c r="I54" s="200"/>
      <c r="J54" s="199"/>
      <c r="K54" s="199"/>
      <c r="L54" s="216"/>
      <c r="M54" s="222"/>
      <c r="N54" s="211"/>
      <c r="O54" s="220"/>
      <c r="P54" s="214"/>
      <c r="Q54" s="241"/>
      <c r="R54" s="204"/>
    </row>
    <row r="55" spans="1:18" s="205" customFormat="1" ht="9" customHeight="1">
      <c r="A55" s="192">
        <v>25</v>
      </c>
      <c r="B55" s="193"/>
      <c r="C55" s="194"/>
      <c r="D55" s="195"/>
      <c r="E55" s="193"/>
      <c r="F55" s="193"/>
      <c r="G55" s="197"/>
      <c r="H55" s="193"/>
      <c r="I55" s="198"/>
      <c r="J55" s="199"/>
      <c r="K55" s="199"/>
      <c r="L55" s="200"/>
      <c r="M55" s="199"/>
      <c r="N55" s="201"/>
      <c r="O55" s="234"/>
      <c r="P55" s="208"/>
      <c r="Q55" s="252"/>
      <c r="R55" s="204"/>
    </row>
    <row r="56" spans="1:18" s="205" customFormat="1" ht="9" customHeight="1">
      <c r="A56" s="206"/>
      <c r="B56" s="207"/>
      <c r="C56" s="207"/>
      <c r="D56" s="208"/>
      <c r="E56" s="218"/>
      <c r="F56" s="199"/>
      <c r="G56" s="219"/>
      <c r="H56" s="212"/>
      <c r="I56" s="213"/>
      <c r="J56" s="214"/>
      <c r="K56" s="214"/>
      <c r="L56" s="200"/>
      <c r="M56" s="199"/>
      <c r="N56" s="201"/>
      <c r="O56" s="234"/>
      <c r="P56" s="203"/>
      <c r="Q56" s="242"/>
      <c r="R56" s="204"/>
    </row>
    <row r="57" spans="1:18" s="205" customFormat="1" ht="9" customHeight="1">
      <c r="A57" s="206">
        <v>26</v>
      </c>
      <c r="B57" s="193"/>
      <c r="C57" s="194"/>
      <c r="D57" s="195"/>
      <c r="E57" s="193"/>
      <c r="F57" s="193"/>
      <c r="G57" s="197"/>
      <c r="H57" s="193"/>
      <c r="I57" s="215"/>
      <c r="J57" s="216"/>
      <c r="K57" s="217"/>
      <c r="L57" s="200"/>
      <c r="M57" s="199"/>
      <c r="N57" s="201"/>
      <c r="O57" s="234"/>
      <c r="P57" s="203"/>
      <c r="Q57" s="242"/>
      <c r="R57" s="204"/>
    </row>
    <row r="58" spans="1:18" s="205" customFormat="1" ht="9" customHeight="1">
      <c r="A58" s="206"/>
      <c r="B58" s="207"/>
      <c r="C58" s="207"/>
      <c r="D58" s="208"/>
      <c r="E58" s="218"/>
      <c r="F58" s="218"/>
      <c r="G58" s="219"/>
      <c r="H58" s="218"/>
      <c r="I58" s="200"/>
      <c r="J58" s="211"/>
      <c r="K58" s="220"/>
      <c r="L58" s="198"/>
      <c r="M58" s="214"/>
      <c r="N58" s="201"/>
      <c r="O58" s="234"/>
      <c r="P58" s="203"/>
      <c r="Q58" s="242"/>
      <c r="R58" s="204"/>
    </row>
    <row r="59" spans="1:18" s="205" customFormat="1" ht="9" customHeight="1">
      <c r="A59" s="206">
        <v>27</v>
      </c>
      <c r="B59" s="193"/>
      <c r="C59" s="194"/>
      <c r="D59" s="195"/>
      <c r="E59" s="193"/>
      <c r="F59" s="193"/>
      <c r="G59" s="197"/>
      <c r="H59" s="193"/>
      <c r="I59" s="198"/>
      <c r="J59" s="222"/>
      <c r="K59" s="223"/>
      <c r="L59" s="216"/>
      <c r="M59" s="224"/>
      <c r="N59" s="201"/>
      <c r="O59" s="234"/>
      <c r="P59" s="203"/>
      <c r="Q59" s="242"/>
      <c r="R59" s="204"/>
    </row>
    <row r="60" spans="1:18" s="205" customFormat="1" ht="9" customHeight="1">
      <c r="A60" s="206"/>
      <c r="B60" s="225"/>
      <c r="C60" s="207"/>
      <c r="D60" s="208"/>
      <c r="E60" s="218"/>
      <c r="F60" s="226"/>
      <c r="G60" s="219"/>
      <c r="H60" s="212"/>
      <c r="I60" s="213"/>
      <c r="J60" s="214"/>
      <c r="K60" s="227"/>
      <c r="L60" s="216"/>
      <c r="M60" s="228"/>
      <c r="N60" s="201"/>
      <c r="O60" s="234"/>
      <c r="P60" s="203"/>
      <c r="Q60" s="242"/>
      <c r="R60" s="204"/>
    </row>
    <row r="61" spans="1:18" s="205" customFormat="1" ht="9" customHeight="1">
      <c r="A61" s="206">
        <v>28</v>
      </c>
      <c r="B61" s="193"/>
      <c r="C61" s="194"/>
      <c r="D61" s="195"/>
      <c r="E61" s="193"/>
      <c r="F61" s="193"/>
      <c r="G61" s="197"/>
      <c r="H61" s="193"/>
      <c r="I61" s="229"/>
      <c r="J61" s="200"/>
      <c r="K61" s="199"/>
      <c r="L61" s="216"/>
      <c r="M61" s="223"/>
      <c r="N61" s="201"/>
      <c r="O61" s="234"/>
      <c r="P61" s="203"/>
      <c r="Q61" s="242"/>
      <c r="R61" s="204"/>
    </row>
    <row r="62" spans="1:18" s="205" customFormat="1" ht="9" customHeight="1">
      <c r="A62" s="206"/>
      <c r="B62" s="207"/>
      <c r="C62" s="207"/>
      <c r="D62" s="208"/>
      <c r="E62" s="218"/>
      <c r="F62" s="218"/>
      <c r="G62" s="219"/>
      <c r="H62" s="218"/>
      <c r="I62" s="200"/>
      <c r="J62" s="199"/>
      <c r="K62" s="199"/>
      <c r="L62" s="211"/>
      <c r="M62" s="220"/>
      <c r="N62" s="221"/>
      <c r="O62" s="241"/>
      <c r="P62" s="203"/>
      <c r="Q62" s="242"/>
      <c r="R62" s="204"/>
    </row>
    <row r="63" spans="1:18" s="205" customFormat="1" ht="9" customHeight="1">
      <c r="A63" s="206">
        <v>29</v>
      </c>
      <c r="B63" s="193"/>
      <c r="C63" s="194"/>
      <c r="D63" s="195"/>
      <c r="E63" s="193"/>
      <c r="F63" s="193"/>
      <c r="G63" s="197"/>
      <c r="H63" s="193"/>
      <c r="I63" s="232"/>
      <c r="J63" s="199"/>
      <c r="K63" s="199"/>
      <c r="L63" s="200"/>
      <c r="M63" s="223"/>
      <c r="N63" s="233"/>
      <c r="O63" s="242"/>
      <c r="P63" s="203"/>
      <c r="Q63" s="242"/>
      <c r="R63" s="204"/>
    </row>
    <row r="64" spans="1:18" s="205" customFormat="1" ht="9" customHeight="1">
      <c r="A64" s="206"/>
      <c r="B64" s="207"/>
      <c r="C64" s="207"/>
      <c r="D64" s="208"/>
      <c r="E64" s="218"/>
      <c r="F64" s="226"/>
      <c r="G64" s="219"/>
      <c r="H64" s="212"/>
      <c r="I64" s="213"/>
      <c r="J64" s="214"/>
      <c r="K64" s="214"/>
      <c r="L64" s="200"/>
      <c r="M64" s="223"/>
      <c r="N64" s="235"/>
      <c r="O64" s="242"/>
      <c r="P64" s="203"/>
      <c r="Q64" s="242"/>
      <c r="R64" s="204"/>
    </row>
    <row r="65" spans="1:18" s="205" customFormat="1" ht="9" customHeight="1">
      <c r="A65" s="206">
        <v>30</v>
      </c>
      <c r="B65" s="193"/>
      <c r="C65" s="194"/>
      <c r="D65" s="195"/>
      <c r="E65" s="193"/>
      <c r="F65" s="193"/>
      <c r="G65" s="197"/>
      <c r="H65" s="193"/>
      <c r="I65" s="215"/>
      <c r="J65" s="216"/>
      <c r="K65" s="217"/>
      <c r="L65" s="200"/>
      <c r="M65" s="223"/>
      <c r="N65" s="235"/>
      <c r="O65" s="242"/>
      <c r="P65" s="203"/>
      <c r="Q65" s="242"/>
      <c r="R65" s="204"/>
    </row>
    <row r="66" spans="1:18" s="205" customFormat="1" ht="9" customHeight="1">
      <c r="A66" s="206"/>
      <c r="B66" s="207"/>
      <c r="C66" s="207"/>
      <c r="D66" s="208"/>
      <c r="E66" s="218"/>
      <c r="F66" s="218"/>
      <c r="G66" s="219"/>
      <c r="H66" s="218"/>
      <c r="I66" s="200"/>
      <c r="J66" s="211"/>
      <c r="K66" s="220"/>
      <c r="L66" s="198"/>
      <c r="M66" s="227"/>
      <c r="N66" s="235"/>
      <c r="O66" s="242"/>
      <c r="P66" s="203"/>
      <c r="Q66" s="242"/>
      <c r="R66" s="204"/>
    </row>
    <row r="67" spans="1:18" s="205" customFormat="1" ht="9" customHeight="1">
      <c r="A67" s="206">
        <v>31</v>
      </c>
      <c r="B67" s="193"/>
      <c r="C67" s="194"/>
      <c r="D67" s="195"/>
      <c r="E67" s="193"/>
      <c r="F67" s="193"/>
      <c r="G67" s="197"/>
      <c r="H67" s="193"/>
      <c r="I67" s="198"/>
      <c r="J67" s="222"/>
      <c r="K67" s="223"/>
      <c r="L67" s="216"/>
      <c r="M67" s="237"/>
      <c r="N67" s="235"/>
      <c r="O67" s="242"/>
      <c r="P67" s="203"/>
      <c r="Q67" s="242"/>
      <c r="R67" s="204"/>
    </row>
    <row r="68" spans="1:18" s="205" customFormat="1" ht="9" customHeight="1">
      <c r="A68" s="206"/>
      <c r="B68" s="207"/>
      <c r="C68" s="207"/>
      <c r="D68" s="208"/>
      <c r="E68" s="218"/>
      <c r="F68" s="226"/>
      <c r="G68" s="219"/>
      <c r="H68" s="212"/>
      <c r="I68" s="213"/>
      <c r="J68" s="214"/>
      <c r="K68" s="227"/>
      <c r="L68" s="216"/>
      <c r="M68" s="238"/>
      <c r="N68" s="235"/>
      <c r="O68" s="242"/>
      <c r="P68" s="203"/>
      <c r="Q68" s="242"/>
      <c r="R68" s="204"/>
    </row>
    <row r="69" spans="1:18" s="205" customFormat="1" ht="9" customHeight="1">
      <c r="A69" s="192">
        <v>32</v>
      </c>
      <c r="B69" s="193"/>
      <c r="C69" s="194"/>
      <c r="D69" s="195"/>
      <c r="E69" s="193"/>
      <c r="F69" s="193"/>
      <c r="G69" s="197"/>
      <c r="H69" s="193"/>
      <c r="I69" s="229"/>
      <c r="J69" s="200"/>
      <c r="K69" s="199"/>
      <c r="L69" s="216"/>
      <c r="M69" s="222"/>
      <c r="N69" s="235"/>
      <c r="O69" s="242"/>
      <c r="P69" s="203"/>
      <c r="Q69" s="202"/>
      <c r="R69" s="204"/>
    </row>
    <row r="70" spans="1:17" s="219" customFormat="1" ht="6" customHeight="1">
      <c r="A70" s="253"/>
      <c r="B70" s="193"/>
      <c r="C70" s="194"/>
      <c r="D70" s="254"/>
      <c r="E70" s="196"/>
      <c r="F70" s="255"/>
      <c r="G70" s="256"/>
      <c r="H70" s="255"/>
      <c r="I70" s="257"/>
      <c r="J70" s="218"/>
      <c r="K70" s="258"/>
      <c r="L70" s="259"/>
      <c r="M70" s="260"/>
      <c r="N70" s="261"/>
      <c r="O70" s="260"/>
      <c r="P70" s="218"/>
      <c r="Q70" s="258"/>
    </row>
    <row r="71" spans="1:14" s="268" customFormat="1" ht="10.5" customHeight="1">
      <c r="A71" s="262" t="s">
        <v>87</v>
      </c>
      <c r="B71" s="263" t="s">
        <v>114</v>
      </c>
      <c r="C71" s="264"/>
      <c r="D71" s="265"/>
      <c r="E71" s="266"/>
      <c r="F71" s="267"/>
      <c r="G71" s="267"/>
      <c r="H71" s="267"/>
      <c r="I71" s="267"/>
      <c r="L71" s="269"/>
      <c r="N71" s="270"/>
    </row>
    <row r="72" spans="1:14" s="268" customFormat="1" ht="9" customHeight="1">
      <c r="A72" s="271">
        <v>1</v>
      </c>
      <c r="B72" s="272"/>
      <c r="C72" s="273"/>
      <c r="D72" s="274"/>
      <c r="E72" s="275"/>
      <c r="L72" s="269"/>
      <c r="N72" s="276"/>
    </row>
    <row r="73" spans="1:14" s="268" customFormat="1" ht="9" customHeight="1">
      <c r="A73" s="271">
        <v>2</v>
      </c>
      <c r="B73" s="272"/>
      <c r="C73" s="273"/>
      <c r="D73" s="274"/>
      <c r="E73" s="275"/>
      <c r="L73" s="269"/>
      <c r="N73" s="276"/>
    </row>
    <row r="74" spans="1:14" s="268" customFormat="1" ht="9" customHeight="1">
      <c r="A74" s="271">
        <v>3</v>
      </c>
      <c r="B74" s="272"/>
      <c r="C74" s="273"/>
      <c r="D74" s="274"/>
      <c r="E74" s="275"/>
      <c r="L74" s="269"/>
      <c r="N74" s="276"/>
    </row>
    <row r="75" spans="1:14" s="268" customFormat="1" ht="9" customHeight="1">
      <c r="A75" s="271">
        <v>4</v>
      </c>
      <c r="B75" s="272"/>
      <c r="C75" s="273"/>
      <c r="D75" s="274"/>
      <c r="E75" s="275"/>
      <c r="L75" s="269"/>
      <c r="N75" s="276"/>
    </row>
    <row r="76" spans="1:14" s="268" customFormat="1" ht="9" customHeight="1">
      <c r="A76" s="271">
        <v>5</v>
      </c>
      <c r="B76" s="272"/>
      <c r="C76" s="273"/>
      <c r="D76" s="274"/>
      <c r="E76" s="275"/>
      <c r="L76" s="269"/>
      <c r="N76" s="276"/>
    </row>
    <row r="77" spans="1:14" s="268" customFormat="1" ht="9" customHeight="1">
      <c r="A77" s="271">
        <v>6</v>
      </c>
      <c r="B77" s="272"/>
      <c r="C77" s="273"/>
      <c r="D77" s="274"/>
      <c r="E77" s="275"/>
      <c r="L77" s="269"/>
      <c r="N77" s="276"/>
    </row>
    <row r="78" spans="1:14" s="268" customFormat="1" ht="9" customHeight="1">
      <c r="A78" s="271">
        <v>7</v>
      </c>
      <c r="B78" s="272"/>
      <c r="C78" s="273"/>
      <c r="D78" s="274"/>
      <c r="E78" s="275"/>
      <c r="L78" s="269"/>
      <c r="N78" s="276"/>
    </row>
    <row r="79" spans="1:14" s="268" customFormat="1" ht="9" customHeight="1">
      <c r="A79" s="277">
        <v>8</v>
      </c>
      <c r="B79" s="278"/>
      <c r="C79" s="279"/>
      <c r="D79" s="280"/>
      <c r="E79" s="281"/>
      <c r="L79" s="269"/>
      <c r="N79" s="270"/>
    </row>
    <row r="80" ht="15.75" customHeight="1"/>
    <row r="81" ht="9" customHeight="1"/>
  </sheetData>
  <sheetProtection selectLockedCells="1" selectUnlockedCells="1"/>
  <mergeCells count="6">
    <mergeCell ref="F1:L1"/>
    <mergeCell ref="F2:L2"/>
    <mergeCell ref="E3:F3"/>
    <mergeCell ref="G3:J3"/>
    <mergeCell ref="E4:F4"/>
    <mergeCell ref="G4:K4"/>
  </mergeCells>
  <conditionalFormatting sqref="I8 I12 I16 I20 I24 I28 I32 I36 I40 I44 I48 I52 I56 I60 I64 I68 O39 M46 K18 K26 K34 K42 K50 K58 K66 M62 M14 M30 O22 O54 K10">
    <cfRule type="expression" priority="1" dxfId="10" stopIfTrue="1">
      <formula>$N$1="CU"</formula>
    </cfRule>
  </conditionalFormatting>
  <conditionalFormatting sqref="B69 B9 B11 B13 B15 B17 B19 B21 B23 B25 B27 B29 B31 B33 B35 B37 B39 B41 B43 B45 B47 B49 B51 B53 B55 B57 B59 B61 B63 B65 B67 B7">
    <cfRule type="cellIs" priority="2" dxfId="9" operator="equal" stopIfTrue="1">
      <formula>"DA"</formula>
    </cfRule>
  </conditionalFormatting>
  <conditionalFormatting sqref="E7:F69 G7:H7 H69 H9:H11 H13:H15 H17:H19 H21:H23 H25:H27 H29:H31 H33:H35 H37:H39 H41:H43 H45:H47 H49:H51 H53:H55 H57:H59 H61:H63 H65:H67 G9:G17 G19:G69">
    <cfRule type="expression" priority="3" dxfId="0" stopIfTrue="1">
      <formula>AND('32αρι'!$D7&lt;9,'32αρι'!$C7&gt;0)</formula>
    </cfRule>
  </conditionalFormatting>
  <conditionalFormatting sqref="L30 N54 J18 J34 J26 J42 J50 J58 J66 L62 L46 L14 N22 N39 H68 G8:H8 H12 H16 H20 H24 H28 H32 H36 H40 H44 H48 H52 H56 H60 H64 J10">
    <cfRule type="expression" priority="4" dxfId="7" stopIfTrue="1">
      <formula>AND($N$1="CU",'32αρι'!G8="Umpire")</formula>
    </cfRule>
    <cfRule type="expression" priority="5" dxfId="6" stopIfTrue="1">
      <formula>AND($N$1="CU",'32αρι'!G8&lt;&gt;"Umpire")</formula>
    </cfRule>
    <cfRule type="expression" priority="6" dxfId="4" stopIfTrue="1">
      <formula>AND($N$1="",'32αρι'!G8&lt;&gt;"Umpire")</formula>
    </cfRule>
  </conditionalFormatting>
  <conditionalFormatting sqref="D70:D65536 D1:D6">
    <cfRule type="expression" priority="7" dxfId="4" stopIfTrue="1">
      <formula>AND('32αρι'!$D1&lt;9,'32αρι'!$C1&gt;0)</formula>
    </cfRule>
  </conditionalFormatting>
  <conditionalFormatting sqref="D8:D20 D22 D24:D36 D38 D40:D52 D54 D56:D68">
    <cfRule type="expression" priority="8" dxfId="0" stopIfTrue="1">
      <formula>AND('32αρι'!$D23&lt;9,'32αρι'!$C23&gt;0)</formula>
    </cfRule>
  </conditionalFormatting>
  <conditionalFormatting sqref="D7">
    <cfRule type="expression" priority="9" dxfId="1" stopIfTrue="1">
      <formula>AND('32αρι'!$D7&lt;9,'32αρι'!$D7&gt;0)</formula>
    </cfRule>
  </conditionalFormatting>
  <conditionalFormatting sqref="D21 D23 D37 D39 D53 D55 D69">
    <cfRule type="expression" priority="10" dxfId="1" stopIfTrue="1">
      <formula>AND('32αρι'!$D21&lt;9,'32αρι'!$C21&gt;0)</formula>
    </cfRule>
  </conditionalFormatting>
  <printOptions/>
  <pageMargins left="0.19652777777777777" right="0.19652777777777777" top="0.39375" bottom="0.39375" header="0.5118055555555555" footer="0.5118055555555555"/>
  <pageSetup horizontalDpi="300" verticalDpi="300" orientation="portrait" paperSize="9"/>
  <legacyDrawing r:id="rId1"/>
</worksheet>
</file>

<file path=xl/worksheets/sheet3.xml><?xml version="1.0" encoding="utf-8"?>
<worksheet xmlns="http://schemas.openxmlformats.org/spreadsheetml/2006/main" xmlns:r="http://schemas.openxmlformats.org/officeDocument/2006/relationships">
  <sheetPr codeName="Sheet10"/>
  <dimension ref="A1:V69"/>
  <sheetViews>
    <sheetView showZeros="0" tabSelected="1" zoomScalePageLayoutView="0" workbookViewId="0" topLeftCell="A1">
      <selection activeCell="J41" sqref="J41"/>
    </sheetView>
  </sheetViews>
  <sheetFormatPr defaultColWidth="9.140625" defaultRowHeight="12.75"/>
  <cols>
    <col min="1" max="2" width="3.28125" style="0" customWidth="1"/>
    <col min="3" max="3" width="3.57421875" style="133" customWidth="1"/>
    <col min="4" max="4" width="3.28125" style="134" customWidth="1"/>
    <col min="5" max="5" width="17.7109375" style="0" customWidth="1"/>
    <col min="6" max="6" width="2.28125" style="0" customWidth="1"/>
    <col min="7" max="7" width="6.57421875" style="0" customWidth="1"/>
    <col min="8" max="8" width="3.28125" style="0" customWidth="1"/>
    <col min="9" max="9" width="3.421875" style="135" customWidth="1"/>
    <col min="10" max="10" width="10.7109375" style="0" customWidth="1"/>
    <col min="11" max="11" width="9.28125" style="135" customWidth="1"/>
    <col min="12" max="12" width="10.7109375" style="133" customWidth="1"/>
    <col min="13" max="13" width="1.7109375" style="136" customWidth="1"/>
    <col min="14" max="14" width="12.00390625" style="137" customWidth="1"/>
    <col min="15" max="15" width="1.7109375" style="135" customWidth="1"/>
    <col min="16" max="16" width="10.7109375" style="0" customWidth="1"/>
    <col min="17" max="17" width="1.7109375" style="136" customWidth="1"/>
    <col min="18" max="18" width="0" style="0" hidden="1" customWidth="1"/>
  </cols>
  <sheetData>
    <row r="1" spans="1:17" s="147" customFormat="1" ht="21" customHeight="1">
      <c r="A1" s="138"/>
      <c r="B1" s="139"/>
      <c r="C1" s="140"/>
      <c r="D1" s="141"/>
      <c r="E1" s="142"/>
      <c r="F1" s="297"/>
      <c r="G1" s="297"/>
      <c r="H1" s="297"/>
      <c r="I1" s="297"/>
      <c r="J1" s="297"/>
      <c r="K1" s="297"/>
      <c r="L1" s="297"/>
      <c r="M1" s="143"/>
      <c r="N1" s="144"/>
      <c r="O1" s="143"/>
      <c r="P1" s="145"/>
      <c r="Q1" s="146"/>
    </row>
    <row r="2" spans="1:17" s="155" customFormat="1" ht="13.5" customHeight="1">
      <c r="A2" s="148"/>
      <c r="B2" s="149"/>
      <c r="C2" s="150"/>
      <c r="D2" s="151"/>
      <c r="E2" s="152"/>
      <c r="F2" s="298"/>
      <c r="G2" s="298"/>
      <c r="H2" s="298"/>
      <c r="I2" s="298"/>
      <c r="J2" s="298"/>
      <c r="K2" s="298"/>
      <c r="L2" s="298"/>
      <c r="M2" s="153"/>
      <c r="N2" s="154"/>
      <c r="O2" s="153"/>
      <c r="P2" s="152"/>
      <c r="Q2" s="153"/>
    </row>
    <row r="3" spans="1:17" s="164" customFormat="1" ht="11.25" customHeight="1">
      <c r="A3" s="156" t="s">
        <v>101</v>
      </c>
      <c r="B3" s="156"/>
      <c r="C3" s="157"/>
      <c r="D3" s="158"/>
      <c r="E3" s="299" t="s">
        <v>102</v>
      </c>
      <c r="F3" s="299"/>
      <c r="G3" s="299" t="s">
        <v>115</v>
      </c>
      <c r="H3" s="299"/>
      <c r="I3" s="299"/>
      <c r="J3" s="299"/>
      <c r="K3" s="159"/>
      <c r="L3" s="157" t="s">
        <v>104</v>
      </c>
      <c r="M3" s="159"/>
      <c r="N3" s="160"/>
      <c r="O3" s="161"/>
      <c r="P3" s="162"/>
      <c r="Q3" s="163" t="s">
        <v>105</v>
      </c>
    </row>
    <row r="4" spans="1:17" s="174" customFormat="1" ht="11.25" customHeight="1">
      <c r="A4" s="165"/>
      <c r="B4" s="166"/>
      <c r="C4" s="167"/>
      <c r="D4" s="168"/>
      <c r="E4" s="300"/>
      <c r="F4" s="300"/>
      <c r="G4" s="301"/>
      <c r="H4" s="301"/>
      <c r="I4" s="301"/>
      <c r="J4" s="301"/>
      <c r="K4" s="301"/>
      <c r="L4" s="169"/>
      <c r="M4" s="170"/>
      <c r="N4" s="171"/>
      <c r="O4" s="172"/>
      <c r="P4" s="166" t="s">
        <v>116</v>
      </c>
      <c r="Q4" s="173"/>
    </row>
    <row r="5" spans="1:17" s="183" customFormat="1" ht="9.75">
      <c r="A5" s="175"/>
      <c r="B5" s="176" t="s">
        <v>4</v>
      </c>
      <c r="C5" s="177" t="s">
        <v>106</v>
      </c>
      <c r="D5" s="178" t="s">
        <v>107</v>
      </c>
      <c r="E5" s="179" t="s">
        <v>108</v>
      </c>
      <c r="F5" s="179" t="s">
        <v>109</v>
      </c>
      <c r="G5" s="180"/>
      <c r="H5" s="179" t="s">
        <v>103</v>
      </c>
      <c r="I5" s="181"/>
      <c r="J5" s="176" t="s">
        <v>110</v>
      </c>
      <c r="K5" s="181"/>
      <c r="L5" s="176" t="s">
        <v>111</v>
      </c>
      <c r="M5" s="181"/>
      <c r="N5" s="179" t="s">
        <v>112</v>
      </c>
      <c r="O5" s="181"/>
      <c r="P5" s="176" t="s">
        <v>113</v>
      </c>
      <c r="Q5" s="182"/>
    </row>
    <row r="6" spans="1:17" s="183" customFormat="1" ht="3.75" customHeight="1" hidden="1">
      <c r="A6" s="184"/>
      <c r="B6" s="185"/>
      <c r="C6" s="186"/>
      <c r="D6" s="190"/>
      <c r="E6" s="188"/>
      <c r="F6" s="188"/>
      <c r="G6" s="189"/>
      <c r="H6" s="188"/>
      <c r="I6" s="190"/>
      <c r="J6" s="185"/>
      <c r="K6" s="190"/>
      <c r="L6" s="185"/>
      <c r="M6" s="190"/>
      <c r="N6" s="188"/>
      <c r="O6" s="190"/>
      <c r="P6" s="185"/>
      <c r="Q6" s="191"/>
    </row>
    <row r="7" spans="1:18" s="205" customFormat="1" ht="16.5" customHeight="1">
      <c r="A7" s="192">
        <v>1</v>
      </c>
      <c r="B7" s="193">
        <f>IF($D7="","",VLOOKUP($D7,#REF!,9))</f>
      </c>
      <c r="C7" s="194">
        <f>IF($D7="","",VLOOKUP($D7,#REF!,10))</f>
      </c>
      <c r="D7" s="194"/>
      <c r="E7" s="329" t="s">
        <v>117</v>
      </c>
      <c r="F7" s="193">
        <f>IF($D7="","",VLOOKUP($D7,#REF!,3))</f>
      </c>
      <c r="G7" s="197"/>
      <c r="H7" s="193"/>
      <c r="I7" s="198"/>
      <c r="J7" s="199"/>
      <c r="K7" s="199"/>
      <c r="L7" s="200"/>
      <c r="M7" s="199"/>
      <c r="N7" s="201"/>
      <c r="O7" s="202"/>
      <c r="P7" s="203"/>
      <c r="Q7" s="202"/>
      <c r="R7" s="204"/>
    </row>
    <row r="8" spans="1:18" s="205" customFormat="1" ht="12.75" customHeight="1">
      <c r="A8" s="206"/>
      <c r="B8" s="207"/>
      <c r="C8" s="207"/>
      <c r="D8" s="207"/>
      <c r="E8" s="302"/>
      <c r="F8" s="210"/>
      <c r="G8" s="211"/>
      <c r="H8" s="212"/>
      <c r="I8" s="213" t="s">
        <v>44</v>
      </c>
      <c r="J8" s="302" t="s">
        <v>117</v>
      </c>
      <c r="K8" s="303"/>
      <c r="L8" s="304"/>
      <c r="M8" s="305"/>
      <c r="N8" s="306"/>
      <c r="O8" s="307"/>
      <c r="P8" s="308"/>
      <c r="Q8" s="202"/>
      <c r="R8" s="204"/>
    </row>
    <row r="9" spans="1:18" s="205" customFormat="1" ht="11.25" customHeight="1">
      <c r="A9" s="206">
        <v>2</v>
      </c>
      <c r="B9" s="193">
        <f>IF($D9="","",VLOOKUP($D9,#REF!,9))</f>
      </c>
      <c r="C9" s="194">
        <f>IF($D9="","",VLOOKUP($D9,#REF!,10))</f>
      </c>
      <c r="D9" s="194"/>
      <c r="E9" s="329" t="s">
        <v>118</v>
      </c>
      <c r="F9" s="193">
        <f>IF($D9="","",VLOOKUP($D9,#REF!,3))</f>
      </c>
      <c r="G9" s="197"/>
      <c r="H9" s="193">
        <f>IF($D9="","",VLOOKUP($D9,#REF!,4))</f>
      </c>
      <c r="I9" s="215"/>
      <c r="J9" s="309"/>
      <c r="K9" s="310"/>
      <c r="L9" s="304"/>
      <c r="M9" s="305"/>
      <c r="N9" s="306"/>
      <c r="O9" s="307"/>
      <c r="P9" s="308"/>
      <c r="Q9" s="202"/>
      <c r="R9" s="204"/>
    </row>
    <row r="10" spans="1:18" s="205" customFormat="1" ht="12.75" customHeight="1">
      <c r="A10" s="206"/>
      <c r="B10" s="207"/>
      <c r="C10" s="207"/>
      <c r="D10" s="207"/>
      <c r="E10" s="328"/>
      <c r="F10" s="218"/>
      <c r="G10" s="219"/>
      <c r="H10" s="218"/>
      <c r="I10" s="200"/>
      <c r="J10" s="311"/>
      <c r="K10" s="312"/>
      <c r="L10" s="302" t="s">
        <v>117</v>
      </c>
      <c r="M10" s="303"/>
      <c r="N10" s="306"/>
      <c r="O10" s="307"/>
      <c r="P10" s="308"/>
      <c r="Q10" s="202"/>
      <c r="R10" s="204"/>
    </row>
    <row r="11" spans="1:21" s="205" customFormat="1" ht="15.75" customHeight="1">
      <c r="A11" s="206">
        <v>3</v>
      </c>
      <c r="B11" s="193">
        <f>IF($D11="","",VLOOKUP($D11,#REF!,9))</f>
      </c>
      <c r="C11" s="194">
        <f>IF($D11="","",VLOOKUP($D11,#REF!,10))</f>
      </c>
      <c r="D11" s="194"/>
      <c r="E11" s="329" t="s">
        <v>119</v>
      </c>
      <c r="F11" s="193">
        <f>IF($D11="","",VLOOKUP($D11,#REF!,3))</f>
      </c>
      <c r="G11" s="197"/>
      <c r="H11" s="193">
        <f>IF($D11="","",VLOOKUP($D11,#REF!,4))</f>
      </c>
      <c r="I11" s="198"/>
      <c r="J11" s="302"/>
      <c r="K11" s="313"/>
      <c r="L11" s="302" t="s">
        <v>120</v>
      </c>
      <c r="M11" s="314"/>
      <c r="N11" s="306"/>
      <c r="O11" s="307"/>
      <c r="P11" s="308"/>
      <c r="Q11" s="202"/>
      <c r="R11" s="204"/>
      <c r="U11" s="204"/>
    </row>
    <row r="12" spans="1:18" s="205" customFormat="1" ht="12.75" customHeight="1">
      <c r="A12" s="206"/>
      <c r="B12" s="225"/>
      <c r="C12" s="207"/>
      <c r="D12" s="207"/>
      <c r="E12" s="328"/>
      <c r="F12" s="226"/>
      <c r="G12" s="219"/>
      <c r="H12" s="212"/>
      <c r="I12" s="213" t="s">
        <v>44</v>
      </c>
      <c r="J12" s="302"/>
      <c r="K12" s="302"/>
      <c r="L12" s="309"/>
      <c r="M12" s="315"/>
      <c r="N12" s="306"/>
      <c r="O12" s="307"/>
      <c r="P12" s="308"/>
      <c r="Q12" s="202"/>
      <c r="R12" s="204"/>
    </row>
    <row r="13" spans="1:18" s="205" customFormat="1" ht="20.25" customHeight="1">
      <c r="A13" s="206">
        <v>4</v>
      </c>
      <c r="B13" s="193">
        <f>IF($D13="","",VLOOKUP($D13,#REF!,9))</f>
      </c>
      <c r="C13" s="194">
        <f>IF($D13="","",VLOOKUP($D13,#REF!,10))</f>
      </c>
      <c r="D13" s="194"/>
      <c r="E13" s="329" t="s">
        <v>121</v>
      </c>
      <c r="F13" s="193">
        <f>IF($D13="","",VLOOKUP($D13,#REF!,3))</f>
      </c>
      <c r="G13" s="197"/>
      <c r="H13" s="193">
        <f>IF($D13="","",VLOOKUP($D13,#REF!,4))</f>
      </c>
      <c r="I13" s="229"/>
      <c r="J13" s="304" t="s">
        <v>121</v>
      </c>
      <c r="K13" s="305"/>
      <c r="L13" s="309"/>
      <c r="M13" s="313"/>
      <c r="N13" s="306"/>
      <c r="O13" s="307"/>
      <c r="P13" s="308"/>
      <c r="Q13" s="202"/>
      <c r="R13" s="204"/>
    </row>
    <row r="14" spans="1:20" s="205" customFormat="1" ht="18" customHeight="1">
      <c r="A14" s="206"/>
      <c r="B14" s="207"/>
      <c r="C14" s="207"/>
      <c r="D14" s="207"/>
      <c r="E14" s="328"/>
      <c r="F14" s="218"/>
      <c r="G14" s="219"/>
      <c r="H14" s="218"/>
      <c r="I14" s="200"/>
      <c r="J14" s="305" t="s">
        <v>122</v>
      </c>
      <c r="K14" s="305"/>
      <c r="L14" s="311"/>
      <c r="M14" s="312"/>
      <c r="N14" s="302" t="s">
        <v>117</v>
      </c>
      <c r="O14" s="316"/>
      <c r="P14" s="308"/>
      <c r="Q14" s="202"/>
      <c r="R14" s="204"/>
      <c r="T14" s="231"/>
    </row>
    <row r="15" spans="1:18" s="205" customFormat="1" ht="17.25" customHeight="1">
      <c r="A15" s="192">
        <v>5</v>
      </c>
      <c r="B15" s="196">
        <f>IF($D15="","",VLOOKUP($D15,#REF!,9))</f>
      </c>
      <c r="C15" s="282">
        <f>IF($D15="","",VLOOKUP($D15,#REF!,10))</f>
      </c>
      <c r="D15" s="282"/>
      <c r="E15" s="329" t="s">
        <v>123</v>
      </c>
      <c r="F15" s="193">
        <f>IF($D15="","",VLOOKUP($D15,#REF!,3))</f>
      </c>
      <c r="G15" s="197"/>
      <c r="H15" s="193">
        <f>IF($D15="","",VLOOKUP($D15,#REF!,4))</f>
      </c>
      <c r="I15" s="232"/>
      <c r="J15" s="302"/>
      <c r="K15" s="305"/>
      <c r="L15" s="304"/>
      <c r="M15" s="313"/>
      <c r="N15" s="302" t="s">
        <v>124</v>
      </c>
      <c r="O15" s="317"/>
      <c r="P15" s="308"/>
      <c r="Q15" s="202"/>
      <c r="R15" s="204"/>
    </row>
    <row r="16" spans="1:18" s="205" customFormat="1" ht="9.75" customHeight="1">
      <c r="A16" s="206"/>
      <c r="B16" s="207"/>
      <c r="C16" s="207"/>
      <c r="D16" s="207"/>
      <c r="E16" s="328"/>
      <c r="F16" s="226"/>
      <c r="G16" s="219"/>
      <c r="H16" s="212"/>
      <c r="I16" s="213" t="s">
        <v>44</v>
      </c>
      <c r="J16" s="302" t="s">
        <v>125</v>
      </c>
      <c r="K16" s="303"/>
      <c r="L16" s="304"/>
      <c r="M16" s="313"/>
      <c r="N16" s="318"/>
      <c r="O16" s="317"/>
      <c r="P16" s="308"/>
      <c r="Q16" s="202"/>
      <c r="R16" s="204"/>
    </row>
    <row r="17" spans="1:18" s="205" customFormat="1" ht="13.5" customHeight="1">
      <c r="A17" s="206">
        <v>6</v>
      </c>
      <c r="B17" s="193">
        <f>IF($D17="","",VLOOKUP($D17,#REF!,9))</f>
      </c>
      <c r="C17" s="194">
        <f>IF($D17="","",VLOOKUP($D17,#REF!,10))</f>
      </c>
      <c r="D17" s="194"/>
      <c r="E17" s="329" t="s">
        <v>118</v>
      </c>
      <c r="F17" s="193">
        <f>IF($D17="","",VLOOKUP($D17,#REF!,3))</f>
      </c>
      <c r="G17" s="197"/>
      <c r="H17" s="193">
        <f>IF($D17="","",VLOOKUP($D17,#REF!,4))</f>
      </c>
      <c r="I17" s="215"/>
      <c r="J17" s="319"/>
      <c r="K17" s="310"/>
      <c r="L17" s="304"/>
      <c r="M17" s="313"/>
      <c r="N17" s="318"/>
      <c r="O17" s="317"/>
      <c r="P17" s="308"/>
      <c r="Q17" s="202"/>
      <c r="R17" s="204"/>
    </row>
    <row r="18" spans="1:18" s="205" customFormat="1" ht="16.5" customHeight="1">
      <c r="A18" s="206"/>
      <c r="B18" s="207"/>
      <c r="C18" s="207"/>
      <c r="D18" s="207"/>
      <c r="E18" s="302"/>
      <c r="F18" s="218"/>
      <c r="G18" s="200"/>
      <c r="H18" s="218"/>
      <c r="I18" s="200"/>
      <c r="J18" s="311"/>
      <c r="K18" s="312"/>
      <c r="L18" s="302" t="s">
        <v>123</v>
      </c>
      <c r="M18" s="320"/>
      <c r="N18" s="318"/>
      <c r="O18" s="317"/>
      <c r="P18" s="308"/>
      <c r="Q18" s="202"/>
      <c r="R18" s="204"/>
    </row>
    <row r="19" spans="1:18" s="205" customFormat="1" ht="12.75" customHeight="1">
      <c r="A19" s="206">
        <v>7</v>
      </c>
      <c r="B19" s="193">
        <f>IF($D19="","",VLOOKUP($D19,#REF!,9))</f>
      </c>
      <c r="C19" s="194">
        <f>IF($D19="","",VLOOKUP($D19,#REF!,10))</f>
      </c>
      <c r="D19" s="194"/>
      <c r="E19" s="329" t="s">
        <v>126</v>
      </c>
      <c r="F19" s="193">
        <f>IF($D19="","",VLOOKUP($D19,#REF!,3))</f>
      </c>
      <c r="G19" s="197"/>
      <c r="H19" s="193">
        <f>IF($D19="","",VLOOKUP($D19,#REF!,4))</f>
      </c>
      <c r="I19" s="198"/>
      <c r="J19" s="321"/>
      <c r="K19" s="313"/>
      <c r="L19" s="302" t="s">
        <v>127</v>
      </c>
      <c r="M19" s="319"/>
      <c r="N19" s="318"/>
      <c r="O19" s="317"/>
      <c r="P19" s="308"/>
      <c r="Q19" s="202"/>
      <c r="R19" s="204"/>
    </row>
    <row r="20" spans="1:18" s="205" customFormat="1" ht="15.75" customHeight="1">
      <c r="A20" s="206"/>
      <c r="B20" s="207"/>
      <c r="C20" s="207"/>
      <c r="D20" s="207"/>
      <c r="E20" s="328"/>
      <c r="F20" s="226"/>
      <c r="G20" s="219"/>
      <c r="H20" s="212"/>
      <c r="I20" s="213" t="s">
        <v>44</v>
      </c>
      <c r="J20" s="302" t="s">
        <v>128</v>
      </c>
      <c r="K20" s="320"/>
      <c r="L20" s="309"/>
      <c r="M20" s="322"/>
      <c r="N20" s="318"/>
      <c r="O20" s="317"/>
      <c r="P20" s="308"/>
      <c r="Q20" s="202"/>
      <c r="R20" s="204"/>
    </row>
    <row r="21" spans="1:18" s="205" customFormat="1" ht="16.5" customHeight="1">
      <c r="A21" s="206">
        <v>8</v>
      </c>
      <c r="B21" s="193">
        <f>IF($D21="","",VLOOKUP($D21,#REF!,9))</f>
      </c>
      <c r="C21" s="194">
        <f>IF($D21="","",VLOOKUP($D21,#REF!,10))</f>
      </c>
      <c r="D21" s="194"/>
      <c r="E21" s="329" t="s">
        <v>129</v>
      </c>
      <c r="F21" s="193">
        <f>IF($D21="","",VLOOKUP($D21,#REF!,3))</f>
      </c>
      <c r="G21" s="197"/>
      <c r="H21" s="193">
        <f>IF($D21="","",VLOOKUP($D21,#REF!,4))</f>
      </c>
      <c r="I21" s="229"/>
      <c r="J21" s="304" t="s">
        <v>130</v>
      </c>
      <c r="K21" s="305"/>
      <c r="L21" s="309"/>
      <c r="M21" s="321"/>
      <c r="N21" s="323" t="s">
        <v>131</v>
      </c>
      <c r="O21" s="317"/>
      <c r="P21" s="308"/>
      <c r="Q21" s="202"/>
      <c r="R21" s="204"/>
    </row>
    <row r="22" spans="1:18" s="205" customFormat="1" ht="9" customHeight="1">
      <c r="A22" s="206"/>
      <c r="B22" s="207"/>
      <c r="C22" s="207"/>
      <c r="D22" s="207"/>
      <c r="E22" s="328"/>
      <c r="F22" s="218"/>
      <c r="G22" s="239"/>
      <c r="H22" s="218"/>
      <c r="I22" s="200"/>
      <c r="J22" s="305"/>
      <c r="K22" s="305"/>
      <c r="L22" s="309"/>
      <c r="M22" s="321"/>
      <c r="N22" s="311"/>
      <c r="O22" s="312"/>
      <c r="P22" s="303" t="s">
        <v>117</v>
      </c>
      <c r="Q22" s="230"/>
      <c r="R22" s="204"/>
    </row>
    <row r="23" spans="1:18" s="205" customFormat="1" ht="16.5" customHeight="1">
      <c r="A23" s="206">
        <v>9</v>
      </c>
      <c r="B23" s="193">
        <f>IF($D23="","",VLOOKUP($D23,#REF!,9))</f>
      </c>
      <c r="C23" s="194">
        <f>IF($D23="","",VLOOKUP($D23,#REF!,10))</f>
      </c>
      <c r="D23" s="194"/>
      <c r="E23" s="329" t="s">
        <v>132</v>
      </c>
      <c r="F23" s="240">
        <f>IF($D23="","",VLOOKUP($D23,#REF!,3))</f>
      </c>
      <c r="G23" s="197"/>
      <c r="H23" s="240">
        <f>IF($D23="","",VLOOKUP($D23,#REF!,4))</f>
      </c>
      <c r="I23" s="198"/>
      <c r="J23" s="305"/>
      <c r="K23" s="305"/>
      <c r="L23" s="304"/>
      <c r="M23" s="305"/>
      <c r="N23" s="306"/>
      <c r="O23" s="317"/>
      <c r="P23" s="324" t="s">
        <v>144</v>
      </c>
      <c r="Q23" s="252"/>
      <c r="R23" s="204"/>
    </row>
    <row r="24" spans="1:18" s="205" customFormat="1" ht="9.75" customHeight="1">
      <c r="A24" s="206"/>
      <c r="B24" s="207"/>
      <c r="C24" s="207"/>
      <c r="D24" s="207"/>
      <c r="E24" s="302"/>
      <c r="F24" s="199"/>
      <c r="G24" s="219"/>
      <c r="H24" s="212"/>
      <c r="I24" s="213" t="s">
        <v>39</v>
      </c>
      <c r="J24" s="302"/>
      <c r="K24" s="303"/>
      <c r="L24" s="304"/>
      <c r="M24" s="305"/>
      <c r="N24" s="306"/>
      <c r="O24" s="317"/>
      <c r="P24" s="308"/>
      <c r="Q24" s="242"/>
      <c r="R24" s="204"/>
    </row>
    <row r="25" spans="1:18" s="205" customFormat="1" ht="17.25" customHeight="1">
      <c r="A25" s="206">
        <v>10</v>
      </c>
      <c r="B25" s="193">
        <f>IF($D25="","",VLOOKUP($D25,#REF!,9))</f>
      </c>
      <c r="C25" s="194">
        <f>IF($D25="","",VLOOKUP($D25,#REF!,10))</f>
      </c>
      <c r="D25" s="194"/>
      <c r="E25" s="329" t="s">
        <v>133</v>
      </c>
      <c r="F25" s="193">
        <f>IF($D25="","",VLOOKUP($D25,#REF!,3))</f>
      </c>
      <c r="G25" s="197"/>
      <c r="H25" s="193">
        <f>IF($D25="","",VLOOKUP($D25,#REF!,4))</f>
      </c>
      <c r="I25" s="215"/>
      <c r="J25" s="309" t="s">
        <v>134</v>
      </c>
      <c r="K25" s="310"/>
      <c r="L25" s="304"/>
      <c r="M25" s="305"/>
      <c r="N25" s="306"/>
      <c r="O25" s="317"/>
      <c r="P25" s="308"/>
      <c r="Q25" s="242"/>
      <c r="R25" s="204"/>
    </row>
    <row r="26" spans="1:18" s="205" customFormat="1" ht="18.75" customHeight="1">
      <c r="A26" s="206"/>
      <c r="B26" s="207"/>
      <c r="C26" s="207"/>
      <c r="D26" s="207"/>
      <c r="E26" s="328"/>
      <c r="F26" s="218"/>
      <c r="G26" s="219"/>
      <c r="H26" s="218"/>
      <c r="I26" s="200"/>
      <c r="J26" s="325">
        <v>36985</v>
      </c>
      <c r="K26" s="312"/>
      <c r="L26" s="302" t="s">
        <v>135</v>
      </c>
      <c r="M26" s="303"/>
      <c r="N26" s="306"/>
      <c r="O26" s="317"/>
      <c r="P26" s="308"/>
      <c r="Q26" s="242"/>
      <c r="R26" s="204"/>
    </row>
    <row r="27" spans="1:18" s="205" customFormat="1" ht="17.25" customHeight="1">
      <c r="A27" s="206">
        <v>11</v>
      </c>
      <c r="B27" s="193">
        <f>IF($D27="","",VLOOKUP($D27,#REF!,9))</f>
      </c>
      <c r="C27" s="194">
        <f>IF($D27="","",VLOOKUP($D27,#REF!,10))</f>
      </c>
      <c r="D27" s="194"/>
      <c r="E27" s="329" t="s">
        <v>118</v>
      </c>
      <c r="F27" s="193">
        <f>IF($D27="","",VLOOKUP($D27,#REF!,3))</f>
      </c>
      <c r="G27" s="197"/>
      <c r="H27" s="193">
        <f>IF($D27="","",VLOOKUP($D27,#REF!,4))</f>
      </c>
      <c r="I27" s="198"/>
      <c r="J27" s="321"/>
      <c r="K27" s="313"/>
      <c r="L27" s="302" t="s">
        <v>136</v>
      </c>
      <c r="M27" s="314"/>
      <c r="N27" s="306"/>
      <c r="O27" s="317"/>
      <c r="P27" s="308"/>
      <c r="Q27" s="242"/>
      <c r="R27" s="204"/>
    </row>
    <row r="28" spans="1:18" s="205" customFormat="1" ht="9" customHeight="1">
      <c r="A28" s="206"/>
      <c r="B28" s="225"/>
      <c r="C28" s="207"/>
      <c r="D28" s="207"/>
      <c r="E28" s="328"/>
      <c r="F28" s="226"/>
      <c r="G28" s="219"/>
      <c r="H28" s="212"/>
      <c r="I28" s="213" t="s">
        <v>44</v>
      </c>
      <c r="J28" s="302"/>
      <c r="K28" s="320"/>
      <c r="L28" s="309"/>
      <c r="M28" s="315"/>
      <c r="N28" s="306"/>
      <c r="O28" s="317"/>
      <c r="P28" s="308"/>
      <c r="Q28" s="242"/>
      <c r="R28" s="204"/>
    </row>
    <row r="29" spans="1:18" s="205" customFormat="1" ht="16.5" customHeight="1">
      <c r="A29" s="192">
        <v>12</v>
      </c>
      <c r="B29" s="196">
        <f>IF($D29="","",VLOOKUP($D29,#REF!,9))</f>
      </c>
      <c r="C29" s="282">
        <f>IF($D29="","",VLOOKUP($D29,#REF!,10))</f>
      </c>
      <c r="D29" s="282"/>
      <c r="E29" s="329" t="s">
        <v>135</v>
      </c>
      <c r="F29" s="193">
        <f>IF($D29="","",VLOOKUP($D29,#REF!,3))</f>
      </c>
      <c r="G29" s="197"/>
      <c r="H29" s="193">
        <f>IF($D29="","",VLOOKUP($D29,#REF!,4))</f>
      </c>
      <c r="I29" s="229"/>
      <c r="J29" s="305" t="s">
        <v>135</v>
      </c>
      <c r="K29" s="305"/>
      <c r="L29" s="309"/>
      <c r="M29" s="313"/>
      <c r="N29" s="306"/>
      <c r="O29" s="317"/>
      <c r="P29" s="308"/>
      <c r="Q29" s="242"/>
      <c r="R29" s="204"/>
    </row>
    <row r="30" spans="1:18" s="205" customFormat="1" ht="16.5" customHeight="1">
      <c r="A30" s="206"/>
      <c r="B30" s="207"/>
      <c r="C30" s="207"/>
      <c r="D30" s="207"/>
      <c r="E30" s="328"/>
      <c r="F30" s="218"/>
      <c r="G30" s="219"/>
      <c r="H30" s="218"/>
      <c r="I30" s="200"/>
      <c r="J30" s="305"/>
      <c r="K30" s="305"/>
      <c r="L30" s="311"/>
      <c r="M30" s="312"/>
      <c r="N30" s="302" t="s">
        <v>137</v>
      </c>
      <c r="O30" s="326"/>
      <c r="P30" s="308"/>
      <c r="Q30" s="242"/>
      <c r="R30" s="204"/>
    </row>
    <row r="31" spans="1:18" s="205" customFormat="1" ht="17.25" customHeight="1">
      <c r="A31" s="206">
        <v>13</v>
      </c>
      <c r="B31" s="193">
        <f>IF($D31="","",VLOOKUP($D31,#REF!,9))</f>
      </c>
      <c r="C31" s="194">
        <f>IF($D31="","",VLOOKUP($D31,#REF!,10))</f>
      </c>
      <c r="D31" s="194"/>
      <c r="E31" s="329" t="s">
        <v>137</v>
      </c>
      <c r="F31" s="193">
        <f>IF($D31="","",VLOOKUP($D31,#REF!,3))</f>
      </c>
      <c r="G31" s="197"/>
      <c r="H31" s="193">
        <f>IF($D31="","",VLOOKUP($D31,#REF!,4))</f>
      </c>
      <c r="I31" s="232"/>
      <c r="J31" s="305"/>
      <c r="K31" s="305"/>
      <c r="L31" s="304"/>
      <c r="M31" s="313"/>
      <c r="N31" s="302" t="s">
        <v>138</v>
      </c>
      <c r="O31" s="327"/>
      <c r="P31" s="308"/>
      <c r="Q31" s="242"/>
      <c r="R31" s="204"/>
    </row>
    <row r="32" spans="1:18" s="205" customFormat="1" ht="9" customHeight="1">
      <c r="A32" s="206"/>
      <c r="B32" s="207"/>
      <c r="C32" s="207"/>
      <c r="D32" s="207"/>
      <c r="E32" s="328"/>
      <c r="F32" s="226"/>
      <c r="G32" s="219"/>
      <c r="H32" s="212"/>
      <c r="I32" s="213" t="s">
        <v>39</v>
      </c>
      <c r="J32" s="302"/>
      <c r="K32" s="303"/>
      <c r="L32" s="304"/>
      <c r="M32" s="313"/>
      <c r="N32" s="318"/>
      <c r="O32" s="327"/>
      <c r="P32" s="308"/>
      <c r="Q32" s="242"/>
      <c r="R32" s="204"/>
    </row>
    <row r="33" spans="1:18" s="205" customFormat="1" ht="17.25" customHeight="1">
      <c r="A33" s="206">
        <v>14</v>
      </c>
      <c r="B33" s="193">
        <f>IF($D33="","",VLOOKUP($D33,#REF!,9))</f>
      </c>
      <c r="C33" s="194">
        <v>0</v>
      </c>
      <c r="D33" s="194"/>
      <c r="E33" s="329" t="s">
        <v>139</v>
      </c>
      <c r="F33" s="193">
        <f>IF($D33="","",VLOOKUP($D33,#REF!,3))</f>
      </c>
      <c r="G33" s="197"/>
      <c r="H33" s="193">
        <f>IF($D33="","",VLOOKUP($D33,#REF!,4))</f>
      </c>
      <c r="I33" s="215"/>
      <c r="J33" s="309" t="s">
        <v>134</v>
      </c>
      <c r="K33" s="310"/>
      <c r="L33" s="304"/>
      <c r="M33" s="313"/>
      <c r="N33" s="318"/>
      <c r="O33" s="327"/>
      <c r="P33" s="308"/>
      <c r="Q33" s="242"/>
      <c r="R33" s="204"/>
    </row>
    <row r="34" spans="1:18" s="205" customFormat="1" ht="12" customHeight="1">
      <c r="A34" s="206"/>
      <c r="B34" s="207"/>
      <c r="C34" s="207"/>
      <c r="D34" s="207"/>
      <c r="E34" s="302"/>
      <c r="F34" s="218"/>
      <c r="G34" s="219"/>
      <c r="H34" s="218"/>
      <c r="I34" s="200"/>
      <c r="J34" s="311" t="s">
        <v>140</v>
      </c>
      <c r="K34" s="312" t="s">
        <v>39</v>
      </c>
      <c r="L34" s="302" t="s">
        <v>137</v>
      </c>
      <c r="M34" s="320"/>
      <c r="N34" s="318"/>
      <c r="O34" s="327"/>
      <c r="P34" s="308"/>
      <c r="Q34" s="242"/>
      <c r="R34" s="204"/>
    </row>
    <row r="35" spans="1:18" s="205" customFormat="1" ht="20.25" customHeight="1">
      <c r="A35" s="206">
        <v>15</v>
      </c>
      <c r="B35" s="193">
        <f>IF($D35="","",VLOOKUP($D35,#REF!,9))</f>
      </c>
      <c r="C35" s="194">
        <f>IF($D35="","",VLOOKUP($D35,#REF!,10))</f>
      </c>
      <c r="D35" s="194"/>
      <c r="E35" s="329" t="s">
        <v>141</v>
      </c>
      <c r="F35" s="193">
        <f>IF($D35="","",VLOOKUP($D35,#REF!,3))</f>
      </c>
      <c r="G35" s="197"/>
      <c r="H35" s="193">
        <f>IF($D35="","",VLOOKUP($D35,#REF!,4))</f>
      </c>
      <c r="I35" s="198"/>
      <c r="J35" s="321"/>
      <c r="K35" s="313"/>
      <c r="L35" s="302" t="s">
        <v>142</v>
      </c>
      <c r="M35" s="319"/>
      <c r="N35" s="318"/>
      <c r="O35" s="327"/>
      <c r="P35" s="308"/>
      <c r="Q35" s="242"/>
      <c r="R35" s="204"/>
    </row>
    <row r="36" spans="1:18" s="205" customFormat="1" ht="9" customHeight="1">
      <c r="A36" s="206"/>
      <c r="B36" s="207"/>
      <c r="C36" s="207"/>
      <c r="D36" s="207"/>
      <c r="E36" s="328"/>
      <c r="F36" s="226"/>
      <c r="G36" s="219"/>
      <c r="H36" s="212"/>
      <c r="I36" s="213" t="s">
        <v>39</v>
      </c>
      <c r="J36" s="303" t="str">
        <f>UPPER(IF(I36="a",E35,IF(I36="b",E37,0)))</f>
        <v>ΚΟΝΤOΜΕΝΙΩΤΗΣ</v>
      </c>
      <c r="K36" s="320"/>
      <c r="L36" s="309"/>
      <c r="M36" s="322"/>
      <c r="N36" s="318"/>
      <c r="O36" s="327"/>
      <c r="P36" s="308"/>
      <c r="Q36" s="242"/>
      <c r="R36" s="204"/>
    </row>
    <row r="37" spans="1:18" s="205" customFormat="1" ht="18.75" customHeight="1">
      <c r="A37" s="192">
        <v>16</v>
      </c>
      <c r="B37" s="193">
        <f>IF($D37="","",VLOOKUP($D37,#REF!,9))</f>
      </c>
      <c r="C37" s="194">
        <f>IF($D37="","",VLOOKUP($D37,#REF!,10))</f>
      </c>
      <c r="D37" s="194"/>
      <c r="E37" s="329" t="s">
        <v>143</v>
      </c>
      <c r="F37" s="193">
        <f>IF($D37="","",VLOOKUP($D37,#REF!,3))</f>
      </c>
      <c r="G37" s="197"/>
      <c r="H37" s="193">
        <f>IF($D37="","",VLOOKUP($D37,#REF!,4))</f>
      </c>
      <c r="I37" s="229"/>
      <c r="J37" s="199"/>
      <c r="K37" s="199"/>
      <c r="L37" s="216"/>
      <c r="M37" s="222"/>
      <c r="N37" s="243"/>
      <c r="O37" s="242"/>
      <c r="P37" s="203"/>
      <c r="Q37" s="242"/>
      <c r="R37" s="204"/>
    </row>
    <row r="38" spans="1:18" s="205" customFormat="1" ht="18" customHeight="1">
      <c r="A38" s="259"/>
      <c r="B38" s="207"/>
      <c r="C38" s="207"/>
      <c r="D38" s="207"/>
      <c r="E38" s="218"/>
      <c r="F38" s="218"/>
      <c r="G38" s="239"/>
      <c r="H38" s="218"/>
      <c r="I38" s="200"/>
      <c r="J38" s="199"/>
      <c r="K38" s="199"/>
      <c r="L38" s="216"/>
      <c r="M38" s="222"/>
      <c r="N38" s="244"/>
      <c r="O38" s="245"/>
      <c r="P38" s="222"/>
      <c r="Q38" s="283"/>
      <c r="R38" s="204"/>
    </row>
    <row r="39" spans="1:22" s="205" customFormat="1" ht="9" customHeight="1">
      <c r="A39" s="253"/>
      <c r="B39" s="225">
        <f>IF($D39="","",VLOOKUP($D39,#REF!,9))</f>
      </c>
      <c r="C39" s="259">
        <f>IF($D39="","",VLOOKUP($D39,#REF!,10))</f>
      </c>
      <c r="D39" s="259"/>
      <c r="E39" s="225">
        <f>UPPER(IF($D39="","",VLOOKUP($D39,#REF!,2)))</f>
      </c>
      <c r="F39" s="225">
        <f>IF($D39="","",VLOOKUP($D39,#REF!,3))</f>
      </c>
      <c r="G39" s="284"/>
      <c r="H39" s="225"/>
      <c r="I39" s="216"/>
      <c r="J39" s="222"/>
      <c r="K39" s="222"/>
      <c r="L39" s="285"/>
      <c r="M39" s="222"/>
      <c r="N39" s="211"/>
      <c r="O39" s="250"/>
      <c r="P39" s="286"/>
      <c r="Q39" s="242"/>
      <c r="R39" s="287"/>
      <c r="S39" s="285"/>
      <c r="T39" s="285"/>
      <c r="U39" s="285"/>
      <c r="V39" s="285"/>
    </row>
    <row r="40" spans="1:22" s="205" customFormat="1" ht="9" customHeight="1">
      <c r="A40" s="259"/>
      <c r="B40" s="259"/>
      <c r="C40" s="259"/>
      <c r="D40" s="259"/>
      <c r="E40" s="225"/>
      <c r="F40" s="222"/>
      <c r="G40" s="284"/>
      <c r="H40" s="212"/>
      <c r="I40" s="250"/>
      <c r="J40" s="222"/>
      <c r="K40" s="222"/>
      <c r="L40" s="216"/>
      <c r="M40" s="222"/>
      <c r="N40" s="235"/>
      <c r="O40" s="242"/>
      <c r="P40" s="286"/>
      <c r="Q40" s="242"/>
      <c r="R40" s="287"/>
      <c r="S40" s="285"/>
      <c r="T40" s="285"/>
      <c r="U40" s="285"/>
      <c r="V40" s="285"/>
    </row>
    <row r="41" spans="1:22" s="205" customFormat="1" ht="9" customHeight="1">
      <c r="A41" s="259"/>
      <c r="B41" s="225">
        <f>IF($D41="","",VLOOKUP($D41,#REF!,9))</f>
      </c>
      <c r="C41" s="259">
        <f>IF($D41="","",VLOOKUP($D41,#REF!,10))</f>
      </c>
      <c r="D41" s="259"/>
      <c r="E41" s="225">
        <f>UPPER(IF($D41="","",VLOOKUP($D41,#REF!,2)))</f>
      </c>
      <c r="F41" s="225">
        <f>IF($D41="","",VLOOKUP($D41,#REF!,3))</f>
      </c>
      <c r="G41" s="284"/>
      <c r="H41" s="225"/>
      <c r="I41" s="216"/>
      <c r="J41" s="237"/>
      <c r="K41" s="237"/>
      <c r="L41" s="216"/>
      <c r="M41" s="222"/>
      <c r="N41" s="235"/>
      <c r="O41" s="242"/>
      <c r="P41" s="286"/>
      <c r="Q41" s="242"/>
      <c r="R41" s="287"/>
      <c r="S41" s="285"/>
      <c r="T41" s="285"/>
      <c r="U41" s="285"/>
      <c r="V41" s="285"/>
    </row>
    <row r="42" spans="1:22" s="205" customFormat="1" ht="9" customHeight="1">
      <c r="A42" s="259"/>
      <c r="B42" s="259"/>
      <c r="C42" s="259"/>
      <c r="D42" s="259"/>
      <c r="E42" s="225"/>
      <c r="F42" s="225"/>
      <c r="G42" s="284"/>
      <c r="H42" s="225"/>
      <c r="I42" s="216"/>
      <c r="J42" s="211"/>
      <c r="K42" s="250"/>
      <c r="L42" s="216"/>
      <c r="M42" s="222"/>
      <c r="N42" s="235"/>
      <c r="O42" s="242"/>
      <c r="P42" s="286"/>
      <c r="Q42" s="242"/>
      <c r="R42" s="287"/>
      <c r="S42" s="285"/>
      <c r="T42" s="285"/>
      <c r="U42" s="285"/>
      <c r="V42" s="285"/>
    </row>
    <row r="43" spans="1:22" s="205" customFormat="1" ht="9" customHeight="1">
      <c r="A43" s="262" t="s">
        <v>87</v>
      </c>
      <c r="B43" s="263" t="s">
        <v>114</v>
      </c>
      <c r="C43" s="264"/>
      <c r="D43" s="265"/>
      <c r="E43" s="266"/>
      <c r="F43" s="225"/>
      <c r="G43" s="284"/>
      <c r="H43" s="225"/>
      <c r="I43" s="216"/>
      <c r="J43" s="222"/>
      <c r="K43" s="222"/>
      <c r="L43" s="216"/>
      <c r="M43" s="237"/>
      <c r="N43" s="270"/>
      <c r="O43" s="268"/>
      <c r="P43" s="268"/>
      <c r="Q43" s="242"/>
      <c r="R43" s="287"/>
      <c r="S43" s="285"/>
      <c r="T43" s="285"/>
      <c r="U43" s="285"/>
      <c r="V43" s="285"/>
    </row>
    <row r="44" spans="1:22" s="205" customFormat="1" ht="9" customHeight="1">
      <c r="A44" s="271">
        <v>1</v>
      </c>
      <c r="B44" s="272">
        <f>IF(D7=1,E7,"")</f>
      </c>
      <c r="C44" s="273"/>
      <c r="D44" s="274"/>
      <c r="E44" s="275"/>
      <c r="F44" s="288"/>
      <c r="G44" s="284"/>
      <c r="H44" s="212"/>
      <c r="I44" s="250"/>
      <c r="J44" s="222"/>
      <c r="K44" s="222"/>
      <c r="L44" s="216"/>
      <c r="M44" s="238"/>
      <c r="N44" s="276"/>
      <c r="O44" s="268"/>
      <c r="P44" s="268"/>
      <c r="Q44" s="242"/>
      <c r="R44" s="287"/>
      <c r="S44" s="285"/>
      <c r="T44" s="285"/>
      <c r="U44" s="285"/>
      <c r="V44" s="285"/>
    </row>
    <row r="45" spans="1:22" s="205" customFormat="1" ht="9" customHeight="1">
      <c r="A45" s="271">
        <v>2</v>
      </c>
      <c r="B45" s="272"/>
      <c r="C45" s="273"/>
      <c r="D45" s="274"/>
      <c r="E45" s="275"/>
      <c r="F45" s="225"/>
      <c r="G45" s="284"/>
      <c r="H45" s="225"/>
      <c r="I45" s="289"/>
      <c r="J45" s="216"/>
      <c r="K45" s="222"/>
      <c r="L45" s="216"/>
      <c r="M45" s="222"/>
      <c r="N45" s="276"/>
      <c r="O45" s="268"/>
      <c r="P45" s="268"/>
      <c r="Q45" s="242"/>
      <c r="R45" s="287"/>
      <c r="S45" s="285"/>
      <c r="T45" s="285"/>
      <c r="U45" s="285"/>
      <c r="V45" s="285"/>
    </row>
    <row r="46" spans="1:22" s="205" customFormat="1" ht="9" customHeight="1">
      <c r="A46" s="271">
        <v>3</v>
      </c>
      <c r="B46" s="272"/>
      <c r="C46" s="273"/>
      <c r="D46" s="274"/>
      <c r="E46" s="275"/>
      <c r="F46" s="225"/>
      <c r="G46" s="284"/>
      <c r="H46" s="225"/>
      <c r="I46" s="216"/>
      <c r="J46" s="222"/>
      <c r="K46" s="222"/>
      <c r="L46" s="211"/>
      <c r="M46" s="250"/>
      <c r="N46" s="276"/>
      <c r="O46" s="268"/>
      <c r="P46" s="268"/>
      <c r="Q46" s="242"/>
      <c r="R46" s="287"/>
      <c r="S46" s="285"/>
      <c r="T46" s="285"/>
      <c r="U46" s="285"/>
      <c r="V46" s="285"/>
    </row>
    <row r="47" spans="1:22" s="205" customFormat="1" ht="9" customHeight="1">
      <c r="A47" s="277">
        <v>4</v>
      </c>
      <c r="B47" s="278"/>
      <c r="C47" s="279"/>
      <c r="D47" s="280"/>
      <c r="E47" s="281"/>
      <c r="F47" s="225"/>
      <c r="G47" s="284"/>
      <c r="H47" s="225"/>
      <c r="I47" s="289"/>
      <c r="J47" s="222"/>
      <c r="K47" s="222"/>
      <c r="L47" s="216"/>
      <c r="M47" s="222"/>
      <c r="N47" s="276"/>
      <c r="O47" s="268"/>
      <c r="P47" s="268"/>
      <c r="Q47" s="242"/>
      <c r="R47" s="287"/>
      <c r="S47" s="285"/>
      <c r="T47" s="285"/>
      <c r="U47" s="285"/>
      <c r="V47" s="285"/>
    </row>
    <row r="48" spans="1:22" s="205" customFormat="1" ht="9" customHeight="1">
      <c r="A48" s="290"/>
      <c r="B48" s="291"/>
      <c r="C48" s="290"/>
      <c r="D48" s="292"/>
      <c r="E48" s="293"/>
      <c r="F48" s="288"/>
      <c r="G48" s="284"/>
      <c r="H48" s="212"/>
      <c r="I48" s="250"/>
      <c r="J48" s="222"/>
      <c r="K48" s="222"/>
      <c r="L48" s="216"/>
      <c r="M48" s="222"/>
      <c r="N48" s="276"/>
      <c r="O48" s="268"/>
      <c r="P48" s="268"/>
      <c r="Q48" s="242"/>
      <c r="R48" s="287"/>
      <c r="S48" s="285"/>
      <c r="T48" s="285"/>
      <c r="U48" s="285"/>
      <c r="V48" s="285"/>
    </row>
    <row r="49" spans="1:22" s="205" customFormat="1" ht="9" customHeight="1">
      <c r="A49" s="273"/>
      <c r="B49" s="272"/>
      <c r="C49" s="273"/>
      <c r="D49" s="274"/>
      <c r="E49" s="294"/>
      <c r="F49" s="225"/>
      <c r="G49" s="284"/>
      <c r="H49" s="225"/>
      <c r="I49" s="216"/>
      <c r="J49" s="216"/>
      <c r="K49" s="237"/>
      <c r="L49" s="216"/>
      <c r="M49" s="222"/>
      <c r="N49" s="276"/>
      <c r="O49" s="268"/>
      <c r="P49" s="268"/>
      <c r="Q49" s="242"/>
      <c r="R49" s="287"/>
      <c r="S49" s="285"/>
      <c r="T49" s="285"/>
      <c r="U49" s="285"/>
      <c r="V49" s="285"/>
    </row>
    <row r="50" spans="1:22" s="205" customFormat="1" ht="9" customHeight="1">
      <c r="A50" s="273"/>
      <c r="B50" s="272"/>
      <c r="C50" s="273"/>
      <c r="D50" s="274"/>
      <c r="E50" s="294"/>
      <c r="F50" s="225"/>
      <c r="G50" s="284"/>
      <c r="H50" s="225"/>
      <c r="I50" s="216"/>
      <c r="J50" s="211"/>
      <c r="K50" s="250"/>
      <c r="L50" s="216"/>
      <c r="M50" s="222"/>
      <c r="N50" s="276"/>
      <c r="O50" s="268"/>
      <c r="P50" s="268"/>
      <c r="Q50" s="242"/>
      <c r="R50" s="287"/>
      <c r="S50" s="285"/>
      <c r="T50" s="285"/>
      <c r="U50" s="285"/>
      <c r="V50" s="285"/>
    </row>
    <row r="51" spans="1:22" s="205" customFormat="1" ht="9" customHeight="1">
      <c r="A51" s="273"/>
      <c r="B51" s="272"/>
      <c r="C51" s="273"/>
      <c r="D51" s="274"/>
      <c r="E51" s="294"/>
      <c r="F51" s="225"/>
      <c r="G51" s="284"/>
      <c r="H51" s="225"/>
      <c r="I51" s="216"/>
      <c r="J51" s="222"/>
      <c r="K51" s="222"/>
      <c r="L51" s="216"/>
      <c r="M51" s="237"/>
      <c r="N51" s="270"/>
      <c r="O51" s="268"/>
      <c r="P51" s="268"/>
      <c r="Q51" s="242"/>
      <c r="R51" s="287"/>
      <c r="S51" s="285"/>
      <c r="T51" s="285"/>
      <c r="U51" s="285"/>
      <c r="V51" s="285"/>
    </row>
    <row r="52" spans="1:22" s="205" customFormat="1" ht="9" customHeight="1">
      <c r="A52" s="259"/>
      <c r="B52" s="259"/>
      <c r="C52" s="259"/>
      <c r="D52" s="259"/>
      <c r="E52" s="225"/>
      <c r="F52" s="288"/>
      <c r="G52" s="284"/>
      <c r="H52" s="212"/>
      <c r="I52" s="250"/>
      <c r="J52" s="222"/>
      <c r="K52" s="222"/>
      <c r="L52" s="216"/>
      <c r="M52" s="238"/>
      <c r="N52" s="235"/>
      <c r="O52" s="242"/>
      <c r="P52" s="286"/>
      <c r="Q52" s="242"/>
      <c r="R52" s="287"/>
      <c r="S52" s="285"/>
      <c r="T52" s="285"/>
      <c r="U52" s="285"/>
      <c r="V52" s="285"/>
    </row>
    <row r="53" spans="1:22" s="205" customFormat="1" ht="9" customHeight="1">
      <c r="A53" s="253"/>
      <c r="B53" s="225">
        <f>IF($D53="","",VLOOKUP($D53,#REF!,9))</f>
      </c>
      <c r="C53" s="259">
        <f>IF($D53="","",VLOOKUP($D53,#REF!,10))</f>
      </c>
      <c r="D53" s="259"/>
      <c r="E53" s="225">
        <f>UPPER(IF($D53="","",VLOOKUP($D53,#REF!,2)))</f>
      </c>
      <c r="F53" s="225">
        <f>IF($D53="","",VLOOKUP($D53,#REF!,3))</f>
      </c>
      <c r="G53" s="284"/>
      <c r="H53" s="225"/>
      <c r="I53" s="289"/>
      <c r="J53" s="222"/>
      <c r="K53" s="222"/>
      <c r="L53" s="216"/>
      <c r="M53" s="222"/>
      <c r="N53" s="235"/>
      <c r="O53" s="242"/>
      <c r="P53" s="286"/>
      <c r="Q53" s="242"/>
      <c r="R53" s="287"/>
      <c r="S53" s="285"/>
      <c r="T53" s="285"/>
      <c r="U53" s="285"/>
      <c r="V53" s="285"/>
    </row>
    <row r="54" spans="1:22" s="205" customFormat="1" ht="9" customHeight="1">
      <c r="A54" s="259"/>
      <c r="B54" s="259"/>
      <c r="C54" s="259"/>
      <c r="D54" s="259"/>
      <c r="E54" s="225"/>
      <c r="F54" s="225"/>
      <c r="G54" s="295"/>
      <c r="H54" s="225"/>
      <c r="I54" s="216"/>
      <c r="J54" s="222"/>
      <c r="K54" s="222"/>
      <c r="L54" s="216"/>
      <c r="M54" s="222"/>
      <c r="N54" s="211"/>
      <c r="O54" s="250"/>
      <c r="P54" s="222"/>
      <c r="Q54" s="242"/>
      <c r="R54" s="287"/>
      <c r="S54" s="285"/>
      <c r="T54" s="285"/>
      <c r="U54" s="285"/>
      <c r="V54" s="285"/>
    </row>
    <row r="55" spans="1:22" s="205" customFormat="1" ht="9" customHeight="1">
      <c r="A55" s="253"/>
      <c r="B55" s="225">
        <f>IF($D55="","",VLOOKUP($D55,#REF!,9))</f>
      </c>
      <c r="C55" s="259">
        <f>IF($D55="","",VLOOKUP($D55,#REF!,10))</f>
      </c>
      <c r="D55" s="259"/>
      <c r="E55" s="225">
        <f>UPPER(IF($D55="","",VLOOKUP($D55,#REF!,2)))</f>
      </c>
      <c r="F55" s="225">
        <f>IF($D55="","",VLOOKUP($D55,#REF!,3))</f>
      </c>
      <c r="G55" s="284"/>
      <c r="H55" s="225"/>
      <c r="I55" s="216"/>
      <c r="J55" s="222"/>
      <c r="K55" s="222"/>
      <c r="L55" s="216"/>
      <c r="M55" s="222"/>
      <c r="N55" s="235"/>
      <c r="O55" s="242"/>
      <c r="P55" s="233"/>
      <c r="Q55" s="242"/>
      <c r="R55" s="287"/>
      <c r="S55" s="285"/>
      <c r="T55" s="285"/>
      <c r="U55" s="285"/>
      <c r="V55" s="285"/>
    </row>
    <row r="56" spans="1:22" s="205" customFormat="1" ht="9" customHeight="1">
      <c r="A56" s="259"/>
      <c r="B56" s="259"/>
      <c r="C56" s="259"/>
      <c r="D56" s="259"/>
      <c r="E56" s="225"/>
      <c r="F56" s="222"/>
      <c r="G56" s="284"/>
      <c r="H56" s="212"/>
      <c r="I56" s="250"/>
      <c r="J56" s="222"/>
      <c r="K56" s="222"/>
      <c r="L56" s="216"/>
      <c r="M56" s="222"/>
      <c r="N56" s="235"/>
      <c r="O56" s="242"/>
      <c r="P56" s="286"/>
      <c r="Q56" s="242"/>
      <c r="R56" s="287"/>
      <c r="S56" s="285"/>
      <c r="T56" s="285"/>
      <c r="U56" s="285"/>
      <c r="V56" s="285"/>
    </row>
    <row r="57" spans="1:22" s="205" customFormat="1" ht="9" customHeight="1">
      <c r="A57" s="259"/>
      <c r="B57" s="225">
        <f>IF($D57="","",VLOOKUP($D57,#REF!,9))</f>
      </c>
      <c r="C57" s="259">
        <f>IF($D57="","",VLOOKUP($D57,#REF!,10))</f>
      </c>
      <c r="D57" s="259"/>
      <c r="E57" s="225">
        <f>UPPER(IF($D57="","",VLOOKUP($D57,#REF!,2)))</f>
      </c>
      <c r="F57" s="225">
        <f>IF($D57="","",VLOOKUP($D57,#REF!,3))</f>
      </c>
      <c r="G57" s="284"/>
      <c r="H57" s="225"/>
      <c r="I57" s="216"/>
      <c r="J57" s="237"/>
      <c r="K57" s="237"/>
      <c r="L57" s="216"/>
      <c r="M57" s="222"/>
      <c r="N57" s="235"/>
      <c r="O57" s="242"/>
      <c r="P57" s="286"/>
      <c r="Q57" s="242"/>
      <c r="R57" s="287"/>
      <c r="S57" s="285"/>
      <c r="T57" s="285"/>
      <c r="U57" s="285"/>
      <c r="V57" s="285"/>
    </row>
    <row r="58" spans="1:22" s="205" customFormat="1" ht="9" customHeight="1">
      <c r="A58" s="259"/>
      <c r="B58" s="259"/>
      <c r="C58" s="259"/>
      <c r="D58" s="259"/>
      <c r="E58" s="225"/>
      <c r="F58" s="225"/>
      <c r="G58" s="284"/>
      <c r="H58" s="225"/>
      <c r="I58" s="216"/>
      <c r="J58" s="211"/>
      <c r="K58" s="250"/>
      <c r="L58" s="216"/>
      <c r="M58" s="222"/>
      <c r="N58" s="235"/>
      <c r="O58" s="242"/>
      <c r="P58" s="286"/>
      <c r="Q58" s="242"/>
      <c r="R58" s="287"/>
      <c r="S58" s="285"/>
      <c r="T58" s="285"/>
      <c r="U58" s="285"/>
      <c r="V58" s="285"/>
    </row>
    <row r="59" spans="1:22" s="205" customFormat="1" ht="9" customHeight="1">
      <c r="A59" s="259"/>
      <c r="B59" s="225">
        <f>IF($D59="","",VLOOKUP($D59,#REF!,9))</f>
      </c>
      <c r="C59" s="259">
        <f>IF($D59="","",VLOOKUP($D59,#REF!,10))</f>
      </c>
      <c r="D59" s="259"/>
      <c r="E59" s="225">
        <f>UPPER(IF($D59="","",VLOOKUP($D59,#REF!,2)))</f>
      </c>
      <c r="F59" s="225">
        <f>IF($D59="","",VLOOKUP($D59,#REF!,3))</f>
      </c>
      <c r="G59" s="284"/>
      <c r="H59" s="225"/>
      <c r="I59" s="216"/>
      <c r="J59" s="222"/>
      <c r="K59" s="222"/>
      <c r="L59" s="236"/>
      <c r="M59" s="237"/>
      <c r="N59" s="235"/>
      <c r="O59" s="242"/>
      <c r="P59" s="286"/>
      <c r="Q59" s="242"/>
      <c r="R59" s="287"/>
      <c r="S59" s="285"/>
      <c r="T59" s="285"/>
      <c r="U59" s="285"/>
      <c r="V59" s="285"/>
    </row>
    <row r="60" spans="1:22" s="205" customFormat="1" ht="9" customHeight="1">
      <c r="A60" s="259"/>
      <c r="B60" s="225"/>
      <c r="C60" s="259"/>
      <c r="D60" s="259"/>
      <c r="E60" s="225"/>
      <c r="F60" s="288"/>
      <c r="G60" s="284"/>
      <c r="H60" s="212"/>
      <c r="I60" s="250"/>
      <c r="J60" s="222"/>
      <c r="K60" s="222"/>
      <c r="L60" s="216"/>
      <c r="M60" s="238"/>
      <c r="N60" s="235"/>
      <c r="O60" s="242"/>
      <c r="P60" s="286"/>
      <c r="Q60" s="242"/>
      <c r="R60" s="287"/>
      <c r="S60" s="285"/>
      <c r="T60" s="285"/>
      <c r="U60" s="285"/>
      <c r="V60" s="285"/>
    </row>
    <row r="61" spans="1:22" s="205" customFormat="1" ht="9" customHeight="1">
      <c r="A61" s="259"/>
      <c r="B61" s="225">
        <f>IF($D61="","",VLOOKUP($D61,#REF!,9))</f>
      </c>
      <c r="C61" s="259">
        <f>IF($D61="","",VLOOKUP($D61,#REF!,10))</f>
      </c>
      <c r="D61" s="259"/>
      <c r="E61" s="225">
        <f>UPPER(IF($D61="","",VLOOKUP($D61,#REF!,2)))</f>
      </c>
      <c r="F61" s="225">
        <f>IF($D61="","",VLOOKUP($D61,#REF!,3))</f>
      </c>
      <c r="G61" s="284"/>
      <c r="H61" s="225"/>
      <c r="I61" s="289"/>
      <c r="J61" s="222"/>
      <c r="K61" s="222"/>
      <c r="L61" s="216"/>
      <c r="M61" s="222"/>
      <c r="N61" s="235"/>
      <c r="O61" s="242"/>
      <c r="P61" s="286"/>
      <c r="Q61" s="242"/>
      <c r="R61" s="287"/>
      <c r="S61" s="285"/>
      <c r="T61" s="285"/>
      <c r="U61" s="285"/>
      <c r="V61" s="285"/>
    </row>
    <row r="62" spans="1:22" s="205" customFormat="1" ht="9" customHeight="1">
      <c r="A62" s="259"/>
      <c r="B62" s="259"/>
      <c r="C62" s="259"/>
      <c r="D62" s="259"/>
      <c r="E62" s="225"/>
      <c r="F62" s="225"/>
      <c r="G62" s="284"/>
      <c r="H62" s="225"/>
      <c r="I62" s="216"/>
      <c r="J62" s="222"/>
      <c r="K62" s="222"/>
      <c r="L62" s="211"/>
      <c r="M62" s="250"/>
      <c r="N62" s="237"/>
      <c r="O62" s="242"/>
      <c r="P62" s="286"/>
      <c r="Q62" s="242"/>
      <c r="R62" s="287"/>
      <c r="S62" s="285"/>
      <c r="T62" s="285"/>
      <c r="U62" s="285"/>
      <c r="V62" s="285"/>
    </row>
    <row r="63" spans="1:22" s="205" customFormat="1" ht="9" customHeight="1">
      <c r="A63" s="259"/>
      <c r="B63" s="225">
        <f>IF($D63="","",VLOOKUP($D63,#REF!,9))</f>
      </c>
      <c r="C63" s="259">
        <f>IF($D63="","",VLOOKUP($D63,#REF!,10))</f>
      </c>
      <c r="D63" s="259"/>
      <c r="E63" s="225">
        <f>UPPER(IF($D63="","",VLOOKUP($D63,#REF!,2)))</f>
      </c>
      <c r="F63" s="225">
        <f>IF($D63="","",VLOOKUP($D63,#REF!,3))</f>
      </c>
      <c r="G63" s="284"/>
      <c r="H63" s="225"/>
      <c r="I63" s="289"/>
      <c r="J63" s="222"/>
      <c r="K63" s="222"/>
      <c r="L63" s="216"/>
      <c r="M63" s="222"/>
      <c r="N63" s="233"/>
      <c r="O63" s="242"/>
      <c r="P63" s="286"/>
      <c r="Q63" s="242"/>
      <c r="R63" s="287"/>
      <c r="S63" s="285"/>
      <c r="T63" s="285"/>
      <c r="U63" s="285"/>
      <c r="V63" s="285"/>
    </row>
    <row r="64" spans="1:22" s="205" customFormat="1" ht="9" customHeight="1">
      <c r="A64" s="259"/>
      <c r="B64" s="259"/>
      <c r="C64" s="259"/>
      <c r="D64" s="259"/>
      <c r="E64" s="225"/>
      <c r="F64" s="288"/>
      <c r="G64" s="284"/>
      <c r="H64" s="212"/>
      <c r="I64" s="250"/>
      <c r="J64" s="222"/>
      <c r="K64" s="222"/>
      <c r="L64" s="216"/>
      <c r="M64" s="222"/>
      <c r="N64" s="235"/>
      <c r="O64" s="242"/>
      <c r="P64" s="286"/>
      <c r="Q64" s="242"/>
      <c r="R64" s="287"/>
      <c r="S64" s="285"/>
      <c r="T64" s="285"/>
      <c r="U64" s="285"/>
      <c r="V64" s="285"/>
    </row>
    <row r="65" spans="1:22" s="205" customFormat="1" ht="9" customHeight="1">
      <c r="A65" s="259"/>
      <c r="B65" s="225">
        <f>IF($D65="","",VLOOKUP($D65,#REF!,9))</f>
      </c>
      <c r="C65" s="259">
        <f>IF($D65="","",VLOOKUP($D65,#REF!,10))</f>
      </c>
      <c r="D65" s="259"/>
      <c r="E65" s="225">
        <f>UPPER(IF($D65="","",VLOOKUP($D65,#REF!,2)))</f>
      </c>
      <c r="F65" s="225">
        <f>IF($D65="","",VLOOKUP($D65,#REF!,3))</f>
      </c>
      <c r="G65" s="284"/>
      <c r="H65" s="225"/>
      <c r="I65" s="216"/>
      <c r="J65" s="237"/>
      <c r="K65" s="237"/>
      <c r="L65" s="216"/>
      <c r="M65" s="222"/>
      <c r="N65" s="235"/>
      <c r="O65" s="242"/>
      <c r="P65" s="286"/>
      <c r="Q65" s="242"/>
      <c r="R65" s="287"/>
      <c r="S65" s="285"/>
      <c r="T65" s="285"/>
      <c r="U65" s="285"/>
      <c r="V65" s="285"/>
    </row>
    <row r="66" spans="1:22" s="205" customFormat="1" ht="9" customHeight="1">
      <c r="A66" s="259"/>
      <c r="B66" s="259"/>
      <c r="C66" s="259"/>
      <c r="D66" s="259"/>
      <c r="E66" s="225"/>
      <c r="F66" s="225"/>
      <c r="G66" s="284"/>
      <c r="H66" s="225"/>
      <c r="I66" s="216"/>
      <c r="J66" s="211"/>
      <c r="K66" s="250"/>
      <c r="L66" s="216"/>
      <c r="M66" s="222"/>
      <c r="N66" s="235"/>
      <c r="O66" s="242"/>
      <c r="P66" s="286"/>
      <c r="Q66" s="242"/>
      <c r="R66" s="287"/>
      <c r="S66" s="285"/>
      <c r="T66" s="285"/>
      <c r="U66" s="285"/>
      <c r="V66" s="285"/>
    </row>
    <row r="67" spans="1:22" s="205" customFormat="1" ht="9" customHeight="1">
      <c r="A67" s="259"/>
      <c r="B67" s="225">
        <f>IF($D67="","",VLOOKUP($D67,#REF!,9))</f>
      </c>
      <c r="C67" s="259">
        <f>IF($D67="","",VLOOKUP($D67,#REF!,10))</f>
      </c>
      <c r="D67" s="259"/>
      <c r="E67" s="225">
        <f>UPPER(IF($D67="","",VLOOKUP($D67,#REF!,2)))</f>
      </c>
      <c r="F67" s="225">
        <f>IF($D67="","",VLOOKUP($D67,#REF!,3))</f>
      </c>
      <c r="G67" s="284"/>
      <c r="H67" s="225"/>
      <c r="I67" s="216"/>
      <c r="J67" s="222"/>
      <c r="K67" s="222"/>
      <c r="L67" s="216"/>
      <c r="M67" s="237"/>
      <c r="N67" s="235"/>
      <c r="O67" s="242"/>
      <c r="P67" s="286"/>
      <c r="Q67" s="242"/>
      <c r="R67" s="287"/>
      <c r="S67" s="285"/>
      <c r="T67" s="285"/>
      <c r="U67" s="285"/>
      <c r="V67" s="285"/>
    </row>
    <row r="68" spans="1:22" s="205" customFormat="1" ht="9" customHeight="1">
      <c r="A68" s="259"/>
      <c r="B68" s="259"/>
      <c r="C68" s="259"/>
      <c r="D68" s="259"/>
      <c r="E68" s="225"/>
      <c r="F68" s="288"/>
      <c r="G68" s="284"/>
      <c r="H68" s="212"/>
      <c r="I68" s="250"/>
      <c r="J68" s="222"/>
      <c r="K68" s="222"/>
      <c r="L68" s="216"/>
      <c r="M68" s="238"/>
      <c r="N68" s="235"/>
      <c r="O68" s="242"/>
      <c r="P68" s="286"/>
      <c r="Q68" s="242"/>
      <c r="R68" s="287"/>
      <c r="S68" s="285"/>
      <c r="T68" s="285"/>
      <c r="U68" s="285"/>
      <c r="V68" s="285"/>
    </row>
    <row r="69" spans="1:22" s="205" customFormat="1" ht="9" customHeight="1">
      <c r="A69" s="253"/>
      <c r="B69" s="225">
        <f>IF($D69="","",VLOOKUP($D69,#REF!,9))</f>
      </c>
      <c r="C69" s="259">
        <f>IF($D69="","",VLOOKUP($D69,#REF!,10))</f>
      </c>
      <c r="D69" s="259"/>
      <c r="E69" s="225">
        <f>UPPER(IF($D69="","",VLOOKUP($D69,#REF!,2)))</f>
      </c>
      <c r="F69" s="225">
        <f>IF($D69="","",VLOOKUP($D69,#REF!,3))</f>
      </c>
      <c r="G69" s="284"/>
      <c r="H69" s="225"/>
      <c r="I69" s="289"/>
      <c r="J69" s="222"/>
      <c r="K69" s="222"/>
      <c r="L69" s="216"/>
      <c r="M69" s="222"/>
      <c r="N69" s="235"/>
      <c r="O69" s="242"/>
      <c r="P69" s="286"/>
      <c r="Q69" s="242"/>
      <c r="R69" s="287"/>
      <c r="S69" s="285"/>
      <c r="T69" s="285"/>
      <c r="U69" s="285"/>
      <c r="V69" s="285"/>
    </row>
    <row r="70" ht="6" customHeight="1"/>
    <row r="71" ht="10.5" customHeight="1"/>
    <row r="72" ht="9" customHeight="1"/>
    <row r="73" ht="9" customHeight="1"/>
    <row r="74" ht="9" customHeight="1"/>
    <row r="75" ht="9" customHeight="1"/>
    <row r="76" ht="9" customHeight="1"/>
    <row r="77" ht="9" customHeight="1"/>
    <row r="78" ht="9" customHeight="1"/>
    <row r="79" ht="9" customHeight="1"/>
    <row r="80" ht="15.75" customHeight="1"/>
    <row r="81" ht="9" customHeight="1"/>
  </sheetData>
  <sheetProtection selectLockedCells="1" selectUnlockedCells="1"/>
  <mergeCells count="6">
    <mergeCell ref="F1:L1"/>
    <mergeCell ref="F2:L2"/>
    <mergeCell ref="E3:F3"/>
    <mergeCell ref="G3:J3"/>
    <mergeCell ref="E4:F4"/>
    <mergeCell ref="G4:K4"/>
  </mergeCells>
  <conditionalFormatting sqref="I8 I12 I16 I20 I24 I28 I32 I36 I40 I44 I48 I52 I56 I60 I64 I68 O39 M46 K18 K26 K34 K42 K50 K58 K66 M62 M14 M30 O22 O54 K10">
    <cfRule type="expression" priority="1" dxfId="10" stopIfTrue="1">
      <formula>$N$1="CU"</formula>
    </cfRule>
  </conditionalFormatting>
  <conditionalFormatting sqref="B69 B9 B11 B13 B15 B17 B19 B21 B23 B25 B27 B29 B31 B33 B35 B37 B39 B41 B61 B63 B65 B67 B7 B53 B55 B57 B59">
    <cfRule type="cellIs" priority="2" dxfId="9" operator="equal" stopIfTrue="1">
      <formula>"DA"</formula>
    </cfRule>
  </conditionalFormatting>
  <conditionalFormatting sqref="G19:G69 G7:H7 H69 H9:H11 H13:H15 H17:H19 H21:H23 H25:H27 H29:H31 H33:H35 H37:H39 H41:H43 H45:H47 H49:H51 H53:H55 H57:H59 H61:H63 H65:H67 G9:G17 F7:F69 E38:E42 E52:E69 E10 E12 E14 E16 E20 E22 E26 E28 E30 E32 E36">
    <cfRule type="expression" priority="3" dxfId="0" stopIfTrue="1">
      <formula>AND('16άρι'!$D7&lt;9,'16άρι'!$C7&gt;0)</formula>
    </cfRule>
  </conditionalFormatting>
  <conditionalFormatting sqref="L30 N54 J18 J34 J42 J50 J58 J66 L62 L46 L14 N22 N39 H68 G8:H8 H12 H16 H20 H24 H28 H32 H36 H40 H44 H48 H52 H56 H60 H64 J10">
    <cfRule type="expression" priority="4" dxfId="7" stopIfTrue="1">
      <formula>AND($N$1="CU",'16άρι'!G8="Umpire")</formula>
    </cfRule>
    <cfRule type="expression" priority="5" dxfId="6" stopIfTrue="1">
      <formula>AND($N$1="CU",'16άρι'!G8&lt;&gt;"Umpire")</formula>
    </cfRule>
    <cfRule type="expression" priority="6" dxfId="4" stopIfTrue="1">
      <formula>AND($N$1="",'16άρι'!G8&lt;&gt;"Umpire")</formula>
    </cfRule>
  </conditionalFormatting>
  <conditionalFormatting sqref="D70:D65536 D43:D51 D1:D6">
    <cfRule type="expression" priority="7" dxfId="4" stopIfTrue="1">
      <formula>AND('16άρι'!$D1&lt;9,'16άρι'!$C1&gt;0)</formula>
    </cfRule>
  </conditionalFormatting>
  <conditionalFormatting sqref="D8:D20 D22 D24:D36 D38 D54 D40:D42 D52">
    <cfRule type="expression" priority="8" dxfId="0" stopIfTrue="1">
      <formula>AND('16άρι'!$D23&lt;9,'16άρι'!$C23&gt;0)</formula>
    </cfRule>
  </conditionalFormatting>
  <conditionalFormatting sqref="D7">
    <cfRule type="expression" priority="9" dxfId="1" stopIfTrue="1">
      <formula>AND('16άρι'!$D7&lt;9,'16άρι'!$D7&gt;0)</formula>
    </cfRule>
  </conditionalFormatting>
  <conditionalFormatting sqref="D21 D23 D37 D39 D53 D55 D69">
    <cfRule type="expression" priority="10" dxfId="1" stopIfTrue="1">
      <formula>AND('16άρι'!$D21&lt;9,'16άρι'!$C21&gt;0)</formula>
    </cfRule>
  </conditionalFormatting>
  <conditionalFormatting sqref="D56:D68">
    <cfRule type="expression" priority="11" dxfId="0" stopIfTrue="1">
      <formula>AND('16άρι'!$D43&lt;9,'16άρι'!$C43&gt;0)</formula>
    </cfRule>
  </conditionalFormatting>
  <printOptions/>
  <pageMargins left="0.3541666666666667" right="0.3541666666666667" top="0.39375" bottom="0.39375" header="0.5118055555555555" footer="0.5118055555555555"/>
  <pageSetup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Φύλλο2"/>
  <dimension ref="A1:A1"/>
  <sheetViews>
    <sheetView showGridLines="0" showZeros="0" zoomScaleSheetLayoutView="10" zoomScalePageLayoutView="0" workbookViewId="0" topLeftCell="B20481">
      <selection activeCell="A1" sqref="A1"/>
    </sheetView>
  </sheetViews>
  <sheetFormatPr defaultColWidth="9.140625" defaultRowHeight="12.75"/>
  <sheetData/>
  <sheetProtection selectLockedCells="1" selectUnlockedCells="1"/>
  <printOptions/>
  <pageMargins left="0.75" right="0.75" top="1" bottom="1" header="0.5" footer="0.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nikiforakis stavros</cp:lastModifiedBy>
  <dcterms:created xsi:type="dcterms:W3CDTF">2013-08-05T08:08:04Z</dcterms:created>
  <dcterms:modified xsi:type="dcterms:W3CDTF">2013-08-05T08:08:06Z</dcterms:modified>
  <cp:category/>
  <cp:version/>
  <cp:contentType/>
  <cp:contentStatus/>
</cp:coreProperties>
</file>