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3"/>
  </bookViews>
  <sheets>
    <sheet name="Ανδρών 35+" sheetId="1" r:id="rId1"/>
    <sheet name="Ανδρών 45+" sheetId="2" r:id="rId2"/>
    <sheet name="Ανδρών 50+" sheetId="3" r:id="rId3"/>
    <sheet name="ΓΥΝ 30+" sheetId="4" r:id="rId4"/>
  </sheets>
  <externalReferences>
    <externalReference r:id="rId7"/>
    <externalReference r:id="rId8"/>
    <externalReference r:id="rId9"/>
    <externalReference r:id="rId10"/>
  </externalReferences>
  <definedNames>
    <definedName name="_xlnm.Print_Area" localSheetId="2">'Ανδρών 50+'!$A$1:$Q$79</definedName>
    <definedName name="_xlnm.Print_Area" localSheetId="3">'ΓΥΝ 30+'!$A$1:$Q$79</definedName>
  </definedNames>
  <calcPr fullCalcOnLoad="1"/>
</workbook>
</file>

<file path=xl/comments1.xml><?xml version="1.0" encoding="utf-8"?>
<comments xmlns="http://schemas.openxmlformats.org/spreadsheetml/2006/main">
  <authors>
    <author/>
  </authors>
  <commentList>
    <comment ref="D7" authorId="0">
      <text>
        <r>
          <rPr>
            <sz val="10"/>
            <color indexed="8"/>
            <rFont val="Arial"/>
            <family val="2"/>
          </rPr>
          <t>Στη θέση 1 τοποθετείται πάντα ο νούμερο 1 seeded του ταμπλό</t>
        </r>
      </text>
    </comment>
    <comment ref="D14" authorId="0">
      <text>
        <r>
          <rPr>
            <sz val="10"/>
            <color indexed="8"/>
            <rFont val="Arial"/>
            <family val="2"/>
          </rPr>
          <t xml:space="preserve">με κλήρωση μπαίνει ένας από τους παίκτες που είναι στις θέσεις 13,14,15,16
</t>
        </r>
      </text>
    </comment>
    <comment ref="D15" authorId="0">
      <text>
        <r>
          <rPr>
            <sz val="10"/>
            <color indexed="8"/>
            <rFont val="Arial"/>
            <family val="2"/>
          </rPr>
          <t>με κλήρωση μπαίνει ένας από τους παίκτες που είναι στις θέσεις 9,10,11,12</t>
        </r>
      </text>
    </comment>
    <comment ref="D22" authorId="0">
      <text>
        <r>
          <rPr>
            <sz val="10"/>
            <color indexed="8"/>
            <rFont val="Arial"/>
            <family val="2"/>
          </rPr>
          <t xml:space="preserve">με κλήρωση μπαίνει ένας από τους παίκτες που είναι στις θέσεις 5, 6, 7, 8
</t>
        </r>
      </text>
    </comment>
    <comment ref="D23" authorId="0">
      <text>
        <r>
          <rPr>
            <sz val="10"/>
            <color indexed="8"/>
            <rFont val="Arial"/>
            <family val="2"/>
          </rPr>
          <t xml:space="preserve">με κλήρωση μπαίνει ο παίκτης που είναι seeded 3 ή ο παίκτης 4
</t>
        </r>
      </text>
    </comment>
    <comment ref="D30" authorId="0">
      <text>
        <r>
          <rPr>
            <sz val="10"/>
            <color indexed="8"/>
            <rFont val="Arial"/>
            <family val="2"/>
          </rPr>
          <t>με κλήρωση μπαίνει ένας από τους παίκτες που είναι στις θέσεις 13,14,15,16</t>
        </r>
      </text>
    </comment>
    <comment ref="D31" authorId="0">
      <text>
        <r>
          <rPr>
            <sz val="10"/>
            <color indexed="8"/>
            <rFont val="Arial"/>
            <family val="2"/>
          </rPr>
          <t>με κλήρωση μπαίνει ένας από τους παίκτες που είναι στις θέσεις 9,10,11,12</t>
        </r>
      </text>
    </comment>
    <comment ref="D38" authorId="0">
      <text>
        <r>
          <rPr>
            <sz val="10"/>
            <color indexed="8"/>
            <rFont val="Arial"/>
            <family val="2"/>
          </rPr>
          <t>με κλήρωση μπαίνει ένας από τους παίκτες που είναι στις θέσεις 5, 6, 7, 8</t>
        </r>
      </text>
    </comment>
    <comment ref="D39" authorId="0">
      <text>
        <r>
          <rPr>
            <sz val="10"/>
            <color indexed="8"/>
            <rFont val="Arial"/>
            <family val="2"/>
          </rPr>
          <t>με κλήρωση μπαίνει ένας από τους παίκτες που είναι στις θέσεις 5, 6, 7, 8</t>
        </r>
      </text>
    </comment>
    <comment ref="D46" authorId="0">
      <text>
        <r>
          <rPr>
            <sz val="10"/>
            <color indexed="8"/>
            <rFont val="Arial"/>
            <family val="2"/>
          </rPr>
          <t>με κλήρωση μπαίνει ένας από τους παίκτες που είναι στις θέσεις 9,10,11,12</t>
        </r>
      </text>
    </comment>
    <comment ref="D47" authorId="0">
      <text>
        <r>
          <rPr>
            <sz val="10"/>
            <color indexed="8"/>
            <rFont val="Arial"/>
            <family val="2"/>
          </rPr>
          <t>με κλήρωση μπαίνει ένας από τους παίκτες που είναι στις θέσεις 13,14,15,16</t>
        </r>
      </text>
    </comment>
    <comment ref="D54" authorId="0">
      <text>
        <r>
          <rPr>
            <sz val="10"/>
            <color indexed="8"/>
            <rFont val="Arial"/>
            <family val="2"/>
          </rPr>
          <t>με κλήρωση μπαίνει ο παίκτης που είναι seeded 3 ή ο παίκτης 4</t>
        </r>
      </text>
    </comment>
    <comment ref="D55" authorId="0">
      <text>
        <r>
          <rPr>
            <sz val="10"/>
            <color indexed="8"/>
            <rFont val="Arial"/>
            <family val="2"/>
          </rPr>
          <t>με κλήρωση μπαίνει ένας από τους παίκτες που είναι στις θέσεις 5, 6, 7, 8</t>
        </r>
      </text>
    </comment>
    <comment ref="D62" authorId="0">
      <text>
        <r>
          <rPr>
            <sz val="10"/>
            <color indexed="8"/>
            <rFont val="Arial"/>
            <family val="2"/>
          </rPr>
          <t>με κλήρωση μπαίνει ένας από τους παίκτες που είναι στις θέσεις 9,10,11,12</t>
        </r>
      </text>
    </comment>
    <comment ref="D63" authorId="0">
      <text>
        <r>
          <rPr>
            <sz val="10"/>
            <color indexed="8"/>
            <rFont val="Arial"/>
            <family val="2"/>
          </rPr>
          <t xml:space="preserve">με κλήρωση μπαίνει ένας από τους παίκτες που είναι στις θέσεις 13,14,15,16
</t>
        </r>
      </text>
    </comment>
    <comment ref="D70" authorId="0">
      <text>
        <r>
          <rPr>
            <sz val="10"/>
            <color indexed="8"/>
            <rFont val="Arial"/>
            <family val="2"/>
          </rPr>
          <t>Στη θέση 64 τοποθετείται πάντα ο νούμερο 2 seeded του ταμπλό</t>
        </r>
      </text>
    </comment>
  </commentList>
</comments>
</file>

<file path=xl/comments2.xml><?xml version="1.0" encoding="utf-8"?>
<comments xmlns="http://schemas.openxmlformats.org/spreadsheetml/2006/main">
  <authors>
    <author/>
  </authors>
  <commentList>
    <comment ref="D21" authorId="0">
      <text>
        <r>
          <rPr>
            <sz val="10"/>
            <color indexed="8"/>
            <rFont val="Arial"/>
            <family val="2"/>
          </rPr>
          <t>με κλήρωση μπαίνει ένας από τους παίκτες που είναι στις θέσεις 5,6,7,8</t>
        </r>
      </text>
    </comment>
    <comment ref="D23" authorId="0">
      <text>
        <r>
          <rPr>
            <sz val="10"/>
            <color indexed="8"/>
            <rFont val="Arial"/>
            <family val="2"/>
          </rPr>
          <t xml:space="preserve">με κλήρωση μπαίνει ένας από τους παίκτες που είναι στις θέσεις 3,4
</t>
        </r>
      </text>
    </comment>
    <comment ref="D37" authorId="0">
      <text>
        <r>
          <rPr>
            <sz val="10"/>
            <color indexed="8"/>
            <rFont val="Arial"/>
            <family val="2"/>
          </rPr>
          <t>με κλήρωση μπαίνει ένας από τους παίκτες που είναι στις θέσεις 5,6,7,8</t>
        </r>
      </text>
    </comment>
    <comment ref="D39" authorId="0">
      <text>
        <r>
          <rPr>
            <sz val="10"/>
            <color indexed="8"/>
            <rFont val="Arial"/>
            <family val="2"/>
          </rPr>
          <t>με κλήρωση μπαίνει ένας από τους παίκτες που είναι στις θέσεις 5,6,7,8</t>
        </r>
      </text>
    </comment>
    <comment ref="D53" authorId="0">
      <text>
        <r>
          <rPr>
            <sz val="10"/>
            <color indexed="8"/>
            <rFont val="Arial"/>
            <family val="2"/>
          </rPr>
          <t xml:space="preserve">με κλήρωση μπαίνει ένας από τους παίκτες που είναι στις θέσεις 3,4
</t>
        </r>
      </text>
    </comment>
    <comment ref="D55" authorId="0">
      <text>
        <r>
          <rPr>
            <sz val="10"/>
            <color indexed="8"/>
            <rFont val="Arial"/>
            <family val="2"/>
          </rPr>
          <t>μμε κλήρωση μπαίνει ένας από τους παίκτες που είναι στις θέσεις 5,6,7,8</t>
        </r>
      </text>
    </comment>
  </commentList>
</comments>
</file>

<file path=xl/comments3.xml><?xml version="1.0" encoding="utf-8"?>
<comments xmlns="http://schemas.openxmlformats.org/spreadsheetml/2006/main">
  <authors>
    <author/>
  </authors>
  <commentList>
    <comment ref="D7" authorId="0">
      <text>
        <r>
          <rPr>
            <sz val="10"/>
            <color indexed="8"/>
            <rFont val="Arial"/>
            <family val="2"/>
          </rPr>
          <t>Before making the draw:
On the Prep-sheet did you:
- fill in QA, WC's?
- fill in the Seed Positions?
- Sort?
If YES: continue making the draw
Otherwise: return to finish preparations</t>
        </r>
      </text>
    </comment>
    <comment ref="D15" authorId="0">
      <text>
        <r>
          <rPr>
            <sz val="10"/>
            <color indexed="8"/>
            <rFont val="Arial"/>
            <family val="2"/>
          </rPr>
          <t xml:space="preserve">Στη θέση 5 μπαίνει ο seeded 3 ή 4
</t>
        </r>
      </text>
    </comment>
    <comment ref="D29" authorId="0">
      <text>
        <r>
          <rPr>
            <sz val="10"/>
            <color indexed="8"/>
            <rFont val="Arial"/>
            <family val="2"/>
          </rPr>
          <t>Στη θέση 12 μπαίνει ο seeded 3 ή 4</t>
        </r>
      </text>
    </comment>
  </commentList>
</comments>
</file>

<file path=xl/comments4.xml><?xml version="1.0" encoding="utf-8"?>
<comments xmlns="http://schemas.openxmlformats.org/spreadsheetml/2006/main">
  <authors>
    <author/>
  </authors>
  <commentList>
    <comment ref="D7" authorId="0">
      <text>
        <r>
          <rPr>
            <sz val="10"/>
            <color indexed="8"/>
            <rFont val="Arial"/>
            <family val="2"/>
          </rPr>
          <t>Before making the draw:
On the Prep-sheet did you:
- fill in QA, WC's?
- fill in the Seed Positions?
- Sort?
If YES: continue making the draw
Otherwise: return to finish preparations</t>
        </r>
      </text>
    </comment>
    <comment ref="D15" authorId="0">
      <text>
        <r>
          <rPr>
            <sz val="10"/>
            <color indexed="8"/>
            <rFont val="Arial"/>
            <family val="2"/>
          </rPr>
          <t xml:space="preserve">Στη θέση 5 μπαίνει ο seeded 3 ή 4
</t>
        </r>
      </text>
    </comment>
    <comment ref="D29" authorId="0">
      <text>
        <r>
          <rPr>
            <sz val="10"/>
            <color indexed="8"/>
            <rFont val="Arial"/>
            <family val="2"/>
          </rPr>
          <t>Στη θέση 12 μπαίνει ο seeded 3 ή 4</t>
        </r>
      </text>
    </comment>
  </commentList>
</comments>
</file>

<file path=xl/sharedStrings.xml><?xml version="1.0" encoding="utf-8"?>
<sst xmlns="http://schemas.openxmlformats.org/spreadsheetml/2006/main" count="549" uniqueCount="146">
  <si>
    <t>CU</t>
  </si>
  <si>
    <t>ΚΥΡΙΩΣ ΤΑΜΠΛΟ</t>
  </si>
  <si>
    <t>Ημερομηνία</t>
  </si>
  <si>
    <t>Σύλλογος</t>
  </si>
  <si>
    <t>Πόλη</t>
  </si>
  <si>
    <t>Κατηγορίες</t>
  </si>
  <si>
    <t>Επιδιαιτητής</t>
  </si>
  <si>
    <t>St.</t>
  </si>
  <si>
    <t>Βαθμοί</t>
  </si>
  <si>
    <t>Seed</t>
  </si>
  <si>
    <t>Επίθετο</t>
  </si>
  <si>
    <t>Όνομα</t>
  </si>
  <si>
    <t>2ος Γύρος</t>
  </si>
  <si>
    <t>Ημιτελικοί</t>
  </si>
  <si>
    <t>Τελικός</t>
  </si>
  <si>
    <t>Νικητής</t>
  </si>
  <si>
    <t>1</t>
  </si>
  <si>
    <t>#ERROR!</t>
  </si>
  <si>
    <t>Umpire</t>
  </si>
  <si>
    <t>a</t>
  </si>
  <si>
    <t>2</t>
  </si>
  <si>
    <t>BYE</t>
  </si>
  <si>
    <t>ΣΑΒΒ.16:30</t>
  </si>
  <si>
    <t>3</t>
  </si>
  <si>
    <t>ΣΑΒΒ.09:00</t>
  </si>
  <si>
    <t>4</t>
  </si>
  <si>
    <t>ΚΥΡ.09:00</t>
  </si>
  <si>
    <t>5</t>
  </si>
  <si>
    <t>6</t>
  </si>
  <si>
    <t>7</t>
  </si>
  <si>
    <t>8</t>
  </si>
  <si>
    <t>ΚΥΡ.18:00</t>
  </si>
  <si>
    <t>9</t>
  </si>
  <si>
    <t>b</t>
  </si>
  <si>
    <t>10</t>
  </si>
  <si>
    <t>D</t>
  </si>
  <si>
    <t>11</t>
  </si>
  <si>
    <t>12</t>
  </si>
  <si>
    <t>13</t>
  </si>
  <si>
    <t>ΣΑΒB.09:00</t>
  </si>
  <si>
    <t>14</t>
  </si>
  <si>
    <t>15</t>
  </si>
  <si>
    <t>16</t>
  </si>
  <si>
    <t>Βαθμ. Αποδοχής</t>
  </si>
  <si>
    <t>#</t>
  </si>
  <si>
    <t>Seeded παίκτες</t>
  </si>
  <si>
    <t>Lucky Losers</t>
  </si>
  <si>
    <t>Αντικαθιστούν</t>
  </si>
  <si>
    <t>Κλήρωση:</t>
  </si>
  <si>
    <t>Ημερομ.</t>
  </si>
  <si>
    <t>Τελευταίος παίκτης ΑΑ</t>
  </si>
  <si>
    <t>Top ΑΑ</t>
  </si>
  <si>
    <t>Last ΑΑ</t>
  </si>
  <si>
    <t>Αντιπρόσωποι παικτών</t>
  </si>
  <si>
    <t>Βαθμ. Seed</t>
  </si>
  <si>
    <t>Υπογραφή Επιδιαιτητή</t>
  </si>
  <si>
    <t>Top seed</t>
  </si>
  <si>
    <t>Last seed</t>
  </si>
  <si>
    <t>ΣΑΒΒ.18:00</t>
  </si>
  <si>
    <t>ΚΥΡ.10:30</t>
  </si>
  <si>
    <t>ΠΕΜΠ.18:00</t>
  </si>
  <si>
    <t>#ERROR!:parse</t>
  </si>
  <si>
    <t>ΣΑΒΒ.10:30</t>
  </si>
  <si>
    <t>ΠΕΜΠΤ.20:00</t>
  </si>
  <si>
    <t>ΣΑΒ.19:30</t>
  </si>
  <si>
    <t>ΠΕΜΠΤ.18:00</t>
  </si>
  <si>
    <t>GG</t>
  </si>
  <si>
    <t>ΠΕΜΠΤ.22:00</t>
  </si>
  <si>
    <t>ΠΑΡΑ.22:00</t>
  </si>
  <si>
    <t>Νικητής:</t>
  </si>
  <si>
    <t>ΠΑΡΑ.21:30</t>
  </si>
  <si>
    <t>ΣΑΒΒ.12:00</t>
  </si>
  <si>
    <t>ΠΑΡΑ.20:00</t>
  </si>
  <si>
    <t>ΠΑΡΑ.18:00</t>
  </si>
  <si>
    <t>KΥΡ.09:00</t>
  </si>
  <si>
    <t>ΠΕΜΠΤ22:00</t>
  </si>
  <si>
    <t>ΠΕΜΠΤ.16:30</t>
  </si>
  <si>
    <t>κατηγορία</t>
  </si>
  <si>
    <t>3ος Γύρος</t>
  </si>
  <si>
    <t>Προημιτελικοί</t>
  </si>
  <si>
    <t>ΠΑΡ.21:00</t>
  </si>
  <si>
    <t>ΠΕ21:00</t>
  </si>
  <si>
    <t>ΣΑΒΒ13:30</t>
  </si>
  <si>
    <t>ΠΑΡ.18:00</t>
  </si>
  <si>
    <t>ΣΑΒΒ.21:00</t>
  </si>
  <si>
    <t>ΠΕ18:00</t>
  </si>
  <si>
    <t>ΠΑΡ16:30</t>
  </si>
  <si>
    <t>ΣΑΒΒ.13:30</t>
  </si>
  <si>
    <t>ΠΑΡ.22:00</t>
  </si>
  <si>
    <t>KΥΡ.10:30</t>
  </si>
  <si>
    <t>Φιναλίστ 1:</t>
  </si>
  <si>
    <t>17</t>
  </si>
  <si>
    <t>18</t>
  </si>
  <si>
    <t>ΠΑΡ.16:30</t>
  </si>
  <si>
    <t>19</t>
  </si>
  <si>
    <t>20</t>
  </si>
  <si>
    <t>21</t>
  </si>
  <si>
    <t>22</t>
  </si>
  <si>
    <t>23</t>
  </si>
  <si>
    <t>24</t>
  </si>
  <si>
    <t>25</t>
  </si>
  <si>
    <t>26</t>
  </si>
  <si>
    <t>ΠΑΡ.19:30</t>
  </si>
  <si>
    <t>27</t>
  </si>
  <si>
    <t>ΠΕ19:30</t>
  </si>
  <si>
    <t>28</t>
  </si>
  <si>
    <t>KYΡ.18:00</t>
  </si>
  <si>
    <t>29</t>
  </si>
  <si>
    <t>30</t>
  </si>
  <si>
    <t>31</t>
  </si>
  <si>
    <t>32</t>
  </si>
  <si>
    <t>33</t>
  </si>
  <si>
    <t>34</t>
  </si>
  <si>
    <t>35</t>
  </si>
  <si>
    <t>36</t>
  </si>
  <si>
    <t>37</t>
  </si>
  <si>
    <t>ΣΑΒΒ.15:00</t>
  </si>
  <si>
    <t>38</t>
  </si>
  <si>
    <t>39</t>
  </si>
  <si>
    <t>40</t>
  </si>
  <si>
    <t>41</t>
  </si>
  <si>
    <t>42</t>
  </si>
  <si>
    <t>43</t>
  </si>
  <si>
    <t>44</t>
  </si>
  <si>
    <t>45</t>
  </si>
  <si>
    <t>46</t>
  </si>
  <si>
    <t>47</t>
  </si>
  <si>
    <t>48</t>
  </si>
  <si>
    <t>Φιναλίστ 2:</t>
  </si>
  <si>
    <t>49</t>
  </si>
  <si>
    <t>50</t>
  </si>
  <si>
    <t>51</t>
  </si>
  <si>
    <t>52</t>
  </si>
  <si>
    <t>53</t>
  </si>
  <si>
    <t>ΣΑΒΒ.15;00</t>
  </si>
  <si>
    <t>54</t>
  </si>
  <si>
    <t>55</t>
  </si>
  <si>
    <t>56</t>
  </si>
  <si>
    <t>57</t>
  </si>
  <si>
    <t>58</t>
  </si>
  <si>
    <t>59</t>
  </si>
  <si>
    <t>60</t>
  </si>
  <si>
    <t>61</t>
  </si>
  <si>
    <t>62</t>
  </si>
  <si>
    <t>63</t>
  </si>
  <si>
    <t>64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</si>
</sst>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h:mm:ss"/>
    <numFmt numFmtId="165" formatCode="m/d/yyyy"/>
  </numFmts>
  <fonts count="10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2"/>
      <color indexed="8"/>
      <name val="Arial"/>
      <family val="2"/>
    </font>
    <font>
      <sz val="20"/>
      <color indexed="8"/>
      <name val="Arial"/>
      <family val="2"/>
    </font>
    <font>
      <sz val="20"/>
      <color indexed="9"/>
      <name val="Arial"/>
      <family val="2"/>
    </font>
    <font>
      <b/>
      <sz val="10"/>
      <color indexed="8"/>
      <name val="Arial"/>
      <family val="2"/>
    </font>
    <font>
      <b/>
      <sz val="9"/>
      <color indexed="8"/>
      <name val="Arial"/>
      <family val="2"/>
    </font>
    <font>
      <b/>
      <i/>
      <sz val="10"/>
      <color indexed="8"/>
      <name val="Arial"/>
      <family val="2"/>
    </font>
    <font>
      <sz val="10"/>
      <color indexed="9"/>
      <name val="Arial"/>
      <family val="2"/>
    </font>
    <font>
      <b/>
      <sz val="7"/>
      <color indexed="8"/>
      <name val="Arial"/>
      <family val="2"/>
    </font>
    <font>
      <b/>
      <sz val="7"/>
      <color indexed="9"/>
      <name val="Arial"/>
      <family val="2"/>
    </font>
    <font>
      <b/>
      <sz val="8"/>
      <color indexed="8"/>
      <name val="Arial"/>
      <family val="2"/>
    </font>
    <font>
      <sz val="10"/>
      <name val="Arial"/>
      <family val="2"/>
    </font>
    <font>
      <b/>
      <sz val="8"/>
      <color indexed="9"/>
      <name val="Arial"/>
      <family val="2"/>
    </font>
    <font>
      <sz val="7"/>
      <color indexed="8"/>
      <name val="Arial"/>
      <family val="2"/>
    </font>
    <font>
      <sz val="7"/>
      <color indexed="9"/>
      <name val="Arial"/>
      <family val="2"/>
    </font>
    <font>
      <sz val="6"/>
      <color indexed="8"/>
      <name val="Arial"/>
      <family val="2"/>
    </font>
    <font>
      <sz val="6"/>
      <color indexed="9"/>
      <name val="Arial"/>
      <family val="2"/>
    </font>
    <font>
      <sz val="8"/>
      <color indexed="8"/>
      <name val="Arial"/>
      <family val="2"/>
    </font>
    <font>
      <sz val="8"/>
      <color indexed="15"/>
      <name val="Arial"/>
      <family val="2"/>
    </font>
    <font>
      <sz val="8"/>
      <color indexed="9"/>
      <name val="Arial"/>
      <family val="2"/>
    </font>
    <font>
      <i/>
      <sz val="6"/>
      <color indexed="15"/>
      <name val="Arial"/>
      <family val="2"/>
    </font>
    <font>
      <sz val="8"/>
      <color indexed="27"/>
      <name val="Arial"/>
      <family val="2"/>
    </font>
    <font>
      <sz val="8"/>
      <color indexed="10"/>
      <name val="Arial"/>
      <family val="2"/>
    </font>
    <font>
      <b/>
      <sz val="10"/>
      <name val="Arial"/>
      <family val="2"/>
    </font>
    <font>
      <b/>
      <sz val="13"/>
      <name val="Arial"/>
      <family val="2"/>
    </font>
    <font>
      <sz val="11"/>
      <color indexed="8"/>
      <name val="Arial"/>
      <family val="2"/>
    </font>
    <font>
      <sz val="14"/>
      <color indexed="8"/>
      <name val="Arial"/>
      <family val="2"/>
    </font>
    <font>
      <sz val="14"/>
      <color indexed="9"/>
      <name val="Arial"/>
      <family val="2"/>
    </font>
    <font>
      <i/>
      <sz val="6"/>
      <color indexed="9"/>
      <name val="Arial"/>
      <family val="2"/>
    </font>
    <font>
      <sz val="8"/>
      <color indexed="13"/>
      <name val="Arial"/>
      <family val="2"/>
    </font>
    <font>
      <i/>
      <sz val="8"/>
      <color indexed="8"/>
      <name val="Arial"/>
      <family val="2"/>
    </font>
    <font>
      <i/>
      <sz val="8"/>
      <color indexed="9"/>
      <name val="Arial"/>
      <family val="2"/>
    </font>
    <font>
      <b/>
      <sz val="20"/>
      <color indexed="8"/>
      <name val="Arial"/>
      <family val="2"/>
    </font>
    <font>
      <b/>
      <sz val="14"/>
      <color indexed="8"/>
      <name val="Arial"/>
      <family val="2"/>
    </font>
    <font>
      <b/>
      <sz val="6"/>
      <color indexed="8"/>
      <name val="Arial"/>
      <family val="2"/>
    </font>
    <font>
      <sz val="8"/>
      <color indexed="11"/>
      <name val="Arial"/>
      <family val="2"/>
    </font>
    <font>
      <b/>
      <sz val="8"/>
      <color indexed="10"/>
      <name val="Arial"/>
      <family val="2"/>
    </font>
    <font>
      <i/>
      <sz val="7"/>
      <color indexed="8"/>
      <name val="Arial"/>
      <family val="2"/>
    </font>
    <font>
      <sz val="8"/>
      <name val="Tahoma"/>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0"/>
      <color rgb="FF000000"/>
      <name val="Arial"/>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2"/>
      <color rgb="FF000000"/>
      <name val="Arial"/>
      <family val="2"/>
    </font>
    <font>
      <sz val="20"/>
      <color rgb="FF000000"/>
      <name val="Arial"/>
      <family val="2"/>
    </font>
    <font>
      <sz val="20"/>
      <color rgb="FFFFFFFF"/>
      <name val="Arial"/>
      <family val="2"/>
    </font>
    <font>
      <b/>
      <sz val="10"/>
      <color rgb="FF000000"/>
      <name val="Arial"/>
      <family val="2"/>
    </font>
    <font>
      <b/>
      <sz val="9"/>
      <color rgb="FF000000"/>
      <name val="Arial"/>
      <family val="2"/>
    </font>
    <font>
      <b/>
      <i/>
      <sz val="10"/>
      <color rgb="FF000000"/>
      <name val="Arial"/>
      <family val="2"/>
    </font>
    <font>
      <sz val="10"/>
      <color rgb="FFFFFFFF"/>
      <name val="Arial"/>
      <family val="2"/>
    </font>
    <font>
      <b/>
      <sz val="7"/>
      <color rgb="FF000000"/>
      <name val="Arial"/>
      <family val="2"/>
    </font>
    <font>
      <b/>
      <sz val="7"/>
      <color rgb="FFFFFFFF"/>
      <name val="Arial"/>
      <family val="2"/>
    </font>
    <font>
      <b/>
      <sz val="8"/>
      <color rgb="FF000000"/>
      <name val="Arial"/>
      <family val="2"/>
    </font>
    <font>
      <b/>
      <sz val="8"/>
      <color rgb="FFFFFFFF"/>
      <name val="Arial"/>
      <family val="2"/>
    </font>
    <font>
      <sz val="7"/>
      <color rgb="FF000000"/>
      <name val="Arial"/>
      <family val="2"/>
    </font>
    <font>
      <sz val="7"/>
      <color rgb="FFFFFFFF"/>
      <name val="Arial"/>
      <family val="2"/>
    </font>
    <font>
      <sz val="6"/>
      <color rgb="FF000000"/>
      <name val="Arial"/>
      <family val="2"/>
    </font>
    <font>
      <sz val="6"/>
      <color rgb="FFFFFFFF"/>
      <name val="Arial"/>
      <family val="2"/>
    </font>
    <font>
      <sz val="8"/>
      <color rgb="FF000000"/>
      <name val="Arial"/>
      <family val="2"/>
    </font>
    <font>
      <sz val="8"/>
      <color rgb="FF00FFFF"/>
      <name val="Arial"/>
      <family val="2"/>
    </font>
    <font>
      <sz val="8"/>
      <color rgb="FFFFFFFF"/>
      <name val="Arial"/>
      <family val="2"/>
    </font>
    <font>
      <i/>
      <sz val="6"/>
      <color rgb="FF00FFFF"/>
      <name val="Arial"/>
      <family val="2"/>
    </font>
    <font>
      <sz val="8"/>
      <color rgb="FFCCFFFF"/>
      <name val="Arial"/>
      <family val="2"/>
    </font>
    <font>
      <sz val="8"/>
      <color rgb="FFFF0000"/>
      <name val="Arial"/>
      <family val="2"/>
    </font>
    <font>
      <sz val="11"/>
      <color rgb="FF000000"/>
      <name val="Arial"/>
      <family val="2"/>
    </font>
    <font>
      <sz val="14"/>
      <color rgb="FF000000"/>
      <name val="Arial"/>
      <family val="2"/>
    </font>
    <font>
      <sz val="14"/>
      <color rgb="FFFFFFFF"/>
      <name val="Arial"/>
      <family val="2"/>
    </font>
    <font>
      <i/>
      <sz val="6"/>
      <color rgb="FFFFFFFF"/>
      <name val="Arial"/>
      <family val="2"/>
    </font>
    <font>
      <sz val="8"/>
      <color rgb="FFFFFF00"/>
      <name val="Arial"/>
      <family val="2"/>
    </font>
    <font>
      <i/>
      <sz val="8"/>
      <color rgb="FF000000"/>
      <name val="Arial"/>
      <family val="2"/>
    </font>
    <font>
      <i/>
      <sz val="8"/>
      <color rgb="FFFFFFFF"/>
      <name val="Arial"/>
      <family val="2"/>
    </font>
    <font>
      <b/>
      <sz val="20"/>
      <color rgb="FF000000"/>
      <name val="Arial"/>
      <family val="2"/>
    </font>
    <font>
      <b/>
      <sz val="14"/>
      <color rgb="FF000000"/>
      <name val="Arial"/>
      <family val="2"/>
    </font>
    <font>
      <b/>
      <sz val="6"/>
      <color rgb="FF000000"/>
      <name val="Arial"/>
      <family val="2"/>
    </font>
    <font>
      <sz val="8"/>
      <color rgb="FF00FF00"/>
      <name val="Arial"/>
      <family val="2"/>
    </font>
    <font>
      <b/>
      <sz val="8"/>
      <color rgb="FFFF0000"/>
      <name val="Arial"/>
      <family val="2"/>
    </font>
    <font>
      <i/>
      <sz val="7"/>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FFFF00"/>
        <bgColor indexed="64"/>
      </patternFill>
    </fill>
    <fill>
      <patternFill patternType="solid">
        <fgColor rgb="FFFFFFFF"/>
        <bgColor indexed="64"/>
      </patternFill>
    </fill>
    <fill>
      <patternFill patternType="solid">
        <fgColor rgb="FF00FFFF"/>
        <bgColor indexed="64"/>
      </patternFill>
    </fill>
    <fill>
      <patternFill patternType="solid">
        <fgColor rgb="FFDDDDDD"/>
        <bgColor indexed="64"/>
      </patternFill>
    </fill>
    <fill>
      <patternFill patternType="solid">
        <fgColor rgb="FFFDFFB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rgb="FF000000"/>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medium">
        <color rgb="FF000000"/>
      </bottom>
    </border>
    <border>
      <left/>
      <right/>
      <top style="medium">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0" fillId="28" borderId="3" applyNumberFormat="0" applyAlignment="0" applyProtection="0"/>
    <xf numFmtId="0" fontId="61" fillId="0" borderId="0" applyNumberForma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32" borderId="7" applyNumberFormat="0" applyFont="0" applyAlignment="0" applyProtection="0"/>
    <xf numFmtId="0" fontId="70" fillId="0" borderId="8" applyNumberFormat="0" applyFill="0" applyAlignment="0" applyProtection="0"/>
    <xf numFmtId="0" fontId="71" fillId="0" borderId="9" applyNumberFormat="0" applyFill="0" applyAlignment="0" applyProtection="0"/>
    <xf numFmtId="0" fontId="72" fillId="0" borderId="0" applyNumberFormat="0" applyFill="0" applyBorder="0" applyAlignment="0" applyProtection="0"/>
    <xf numFmtId="0" fontId="73" fillId="28" borderId="1" applyNumberFormat="0" applyAlignment="0" applyProtection="0"/>
  </cellStyleXfs>
  <cellXfs count="396">
    <xf numFmtId="0" fontId="0" fillId="0" borderId="0" xfId="0" applyFont="1" applyAlignment="1">
      <alignment/>
    </xf>
    <xf numFmtId="0" fontId="74" fillId="0" borderId="0" xfId="49" applyFont="1" applyAlignment="1">
      <alignment vertical="top"/>
      <protection/>
    </xf>
    <xf numFmtId="0" fontId="67" fillId="0" borderId="0" xfId="49" applyFont="1" applyAlignment="1">
      <alignment wrapText="1"/>
      <protection/>
    </xf>
    <xf numFmtId="0" fontId="75" fillId="0" borderId="0" xfId="49" applyFont="1" applyAlignment="1">
      <alignment vertical="top"/>
      <protection/>
    </xf>
    <xf numFmtId="0" fontId="76" fillId="0" borderId="0" xfId="49" applyFont="1" applyAlignment="1">
      <alignment vertical="top"/>
      <protection/>
    </xf>
    <xf numFmtId="0" fontId="77" fillId="0" borderId="0" xfId="49" applyFont="1" applyAlignment="1">
      <alignment horizontal="center"/>
      <protection/>
    </xf>
    <xf numFmtId="0" fontId="78" fillId="0" borderId="0" xfId="49" applyFont="1" applyAlignment="1">
      <alignment horizontal="left"/>
      <protection/>
    </xf>
    <xf numFmtId="0" fontId="77" fillId="0" borderId="0" xfId="49" applyFont="1" applyAlignment="1">
      <alignment horizontal="left"/>
      <protection/>
    </xf>
    <xf numFmtId="0" fontId="67" fillId="0" borderId="0" xfId="49" applyFont="1" applyAlignment="1">
      <alignment vertical="top"/>
      <protection/>
    </xf>
    <xf numFmtId="0" fontId="67" fillId="0" borderId="0" xfId="49" applyFont="1" applyAlignment="1">
      <alignment wrapText="1"/>
      <protection/>
    </xf>
    <xf numFmtId="0" fontId="79" fillId="0" borderId="0" xfId="49" applyFont="1" applyAlignment="1">
      <alignment horizontal="left"/>
      <protection/>
    </xf>
    <xf numFmtId="0" fontId="67" fillId="0" borderId="0" xfId="49" applyFont="1" applyAlignment="1">
      <alignment/>
      <protection/>
    </xf>
    <xf numFmtId="0" fontId="80" fillId="0" borderId="0" xfId="49" applyFont="1" applyAlignment="1">
      <alignment/>
      <protection/>
    </xf>
    <xf numFmtId="0" fontId="78" fillId="0" borderId="0" xfId="49" applyFont="1" applyAlignment="1">
      <alignment horizontal="center"/>
      <protection/>
    </xf>
    <xf numFmtId="0" fontId="81" fillId="33" borderId="0" xfId="49" applyFont="1" applyFill="1" applyAlignment="1">
      <alignment vertical="center"/>
      <protection/>
    </xf>
    <xf numFmtId="0" fontId="81" fillId="33" borderId="0" xfId="49" applyFont="1" applyFill="1" applyAlignment="1">
      <alignment vertical="center"/>
      <protection/>
    </xf>
    <xf numFmtId="0" fontId="82" fillId="33" borderId="0" xfId="49" applyFont="1" applyFill="1" applyAlignment="1">
      <alignment vertical="center"/>
      <protection/>
    </xf>
    <xf numFmtId="0" fontId="81" fillId="33" borderId="0" xfId="49" applyFont="1" applyFill="1" applyAlignment="1">
      <alignment horizontal="center" vertical="center"/>
      <protection/>
    </xf>
    <xf numFmtId="0" fontId="81" fillId="33" borderId="0" xfId="49" applyFont="1" applyFill="1" applyAlignment="1">
      <alignment horizontal="right" vertical="center"/>
      <protection/>
    </xf>
    <xf numFmtId="0" fontId="81" fillId="33" borderId="0" xfId="49" applyFont="1" applyFill="1" applyAlignment="1">
      <alignment horizontal="right" vertical="center"/>
      <protection/>
    </xf>
    <xf numFmtId="0" fontId="67" fillId="0" borderId="0" xfId="49" applyFont="1" applyAlignment="1">
      <alignment vertical="center"/>
      <protection/>
    </xf>
    <xf numFmtId="164" fontId="83" fillId="0" borderId="10" xfId="49" applyNumberFormat="1" applyFont="1" applyBorder="1" applyAlignment="1">
      <alignment horizontal="left" vertical="center"/>
      <protection/>
    </xf>
    <xf numFmtId="0" fontId="29" fillId="0" borderId="10" xfId="49" applyFont="1" applyBorder="1" applyAlignment="1">
      <alignment wrapText="1"/>
      <protection/>
    </xf>
    <xf numFmtId="0" fontId="83" fillId="0" borderId="10" xfId="49" applyFont="1" applyBorder="1" applyAlignment="1">
      <alignment vertical="center"/>
      <protection/>
    </xf>
    <xf numFmtId="0" fontId="83" fillId="0" borderId="10" xfId="49" applyFont="1" applyBorder="1" applyAlignment="1">
      <alignment vertical="center"/>
      <protection/>
    </xf>
    <xf numFmtId="0" fontId="84" fillId="0" borderId="10" xfId="49" applyFont="1" applyBorder="1" applyAlignment="1">
      <alignment vertical="center"/>
      <protection/>
    </xf>
    <xf numFmtId="3" fontId="83" fillId="0" borderId="10" xfId="49" applyNumberFormat="1" applyFont="1" applyBorder="1" applyAlignment="1">
      <alignment horizontal="center" vertical="center"/>
      <protection/>
    </xf>
    <xf numFmtId="0" fontId="83" fillId="0" borderId="10" xfId="49" applyFont="1" applyBorder="1" applyAlignment="1">
      <alignment horizontal="left" vertical="center"/>
      <protection/>
    </xf>
    <xf numFmtId="0" fontId="83" fillId="0" borderId="10" xfId="49" applyFont="1" applyBorder="1" applyAlignment="1">
      <alignment horizontal="right" vertical="center"/>
      <protection/>
    </xf>
    <xf numFmtId="0" fontId="67" fillId="0" borderId="10" xfId="49" applyFont="1" applyBorder="1" applyAlignment="1">
      <alignment wrapText="1"/>
      <protection/>
    </xf>
    <xf numFmtId="0" fontId="83" fillId="0" borderId="0" xfId="49" applyFont="1" applyAlignment="1">
      <alignment horizontal="right" vertical="center"/>
      <protection/>
    </xf>
    <xf numFmtId="0" fontId="77" fillId="0" borderId="0" xfId="49" applyFont="1" applyAlignment="1">
      <alignment vertical="center"/>
      <protection/>
    </xf>
    <xf numFmtId="0" fontId="85" fillId="33" borderId="11" xfId="49" applyFont="1" applyFill="1" applyBorder="1" applyAlignment="1">
      <alignment horizontal="right" vertical="center"/>
      <protection/>
    </xf>
    <xf numFmtId="0" fontId="85" fillId="33" borderId="11" xfId="49" applyFont="1" applyFill="1" applyBorder="1" applyAlignment="1">
      <alignment horizontal="center" vertical="center"/>
      <protection/>
    </xf>
    <xf numFmtId="0" fontId="85" fillId="33" borderId="11" xfId="49" applyFont="1" applyFill="1" applyBorder="1" applyAlignment="1">
      <alignment horizontal="left" vertical="center"/>
      <protection/>
    </xf>
    <xf numFmtId="0" fontId="86" fillId="33" borderId="11" xfId="49" applyFont="1" applyFill="1" applyBorder="1" applyAlignment="1">
      <alignment horizontal="center" vertical="center"/>
      <protection/>
    </xf>
    <xf numFmtId="0" fontId="86" fillId="33" borderId="11" xfId="49" applyFont="1" applyFill="1" applyBorder="1" applyAlignment="1">
      <alignment vertical="center"/>
      <protection/>
    </xf>
    <xf numFmtId="0" fontId="67" fillId="0" borderId="11" xfId="49" applyFont="1" applyBorder="1" applyAlignment="1">
      <alignment vertical="center"/>
      <protection/>
    </xf>
    <xf numFmtId="0" fontId="87" fillId="33" borderId="0" xfId="49" applyFont="1" applyFill="1" applyAlignment="1">
      <alignment horizontal="right" vertical="center"/>
      <protection/>
    </xf>
    <xf numFmtId="0" fontId="87" fillId="0" borderId="0" xfId="49" applyFont="1" applyAlignment="1">
      <alignment horizontal="center" vertical="center"/>
      <protection/>
    </xf>
    <xf numFmtId="0" fontId="87" fillId="0" borderId="0" xfId="49" applyFont="1" applyAlignment="1">
      <alignment horizontal="left" vertical="center"/>
      <protection/>
    </xf>
    <xf numFmtId="0" fontId="88" fillId="0" borderId="0" xfId="49" applyFont="1" applyAlignment="1">
      <alignment horizontal="center" vertical="center"/>
      <protection/>
    </xf>
    <xf numFmtId="0" fontId="88" fillId="0" borderId="0" xfId="49" applyFont="1" applyAlignment="1">
      <alignment vertical="center"/>
      <protection/>
    </xf>
    <xf numFmtId="0" fontId="67" fillId="0" borderId="10" xfId="49" applyFont="1" applyBorder="1" applyAlignment="1">
      <alignment vertical="center"/>
      <protection/>
    </xf>
    <xf numFmtId="0" fontId="83" fillId="33" borderId="0" xfId="49" applyFont="1" applyFill="1" applyAlignment="1">
      <alignment horizontal="center" vertical="center"/>
      <protection/>
    </xf>
    <xf numFmtId="0" fontId="89" fillId="0" borderId="10" xfId="49" applyFont="1" applyBorder="1" applyAlignment="1">
      <alignment vertical="center"/>
      <protection/>
    </xf>
    <xf numFmtId="0" fontId="90" fillId="34" borderId="10" xfId="49" applyFont="1" applyFill="1" applyBorder="1" applyAlignment="1">
      <alignment horizontal="center" vertical="center"/>
      <protection/>
    </xf>
    <xf numFmtId="0" fontId="89" fillId="0" borderId="10" xfId="49" applyFont="1" applyBorder="1" applyAlignment="1">
      <alignment horizontal="center" vertical="center"/>
      <protection/>
    </xf>
    <xf numFmtId="0" fontId="89" fillId="0" borderId="0" xfId="49" applyFont="1" applyAlignment="1">
      <alignment horizontal="center" vertical="center"/>
      <protection/>
    </xf>
    <xf numFmtId="0" fontId="89" fillId="0" borderId="0" xfId="49" applyFont="1" applyAlignment="1">
      <alignment vertical="center"/>
      <protection/>
    </xf>
    <xf numFmtId="0" fontId="91" fillId="0" borderId="0" xfId="49" applyFont="1" applyAlignment="1">
      <alignment vertical="center"/>
      <protection/>
    </xf>
    <xf numFmtId="0" fontId="67" fillId="0" borderId="12" xfId="49" applyFont="1" applyBorder="1" applyAlignment="1">
      <alignment vertical="center"/>
      <protection/>
    </xf>
    <xf numFmtId="0" fontId="89" fillId="33" borderId="0" xfId="49" applyFont="1" applyFill="1" applyAlignment="1">
      <alignment horizontal="center" vertical="center"/>
      <protection/>
    </xf>
    <xf numFmtId="0" fontId="89" fillId="0" borderId="11" xfId="49" applyFont="1" applyBorder="1" applyAlignment="1">
      <alignment horizontal="center" vertical="center"/>
      <protection/>
    </xf>
    <xf numFmtId="0" fontId="89" fillId="0" borderId="11" xfId="49" applyFont="1" applyBorder="1" applyAlignment="1">
      <alignment vertical="center"/>
      <protection/>
    </xf>
    <xf numFmtId="0" fontId="86" fillId="0" borderId="11" xfId="49" applyFont="1" applyBorder="1" applyAlignment="1">
      <alignment horizontal="right" vertical="center"/>
      <protection/>
    </xf>
    <xf numFmtId="0" fontId="92" fillId="34" borderId="12" xfId="49" applyFont="1" applyFill="1" applyBorder="1" applyAlignment="1">
      <alignment horizontal="right" vertical="center"/>
      <protection/>
    </xf>
    <xf numFmtId="0" fontId="89" fillId="0" borderId="13" xfId="49" applyFont="1" applyBorder="1" applyAlignment="1">
      <alignment horizontal="center" vertical="center"/>
      <protection/>
    </xf>
    <xf numFmtId="0" fontId="67" fillId="0" borderId="14" xfId="49" applyFont="1" applyBorder="1" applyAlignment="1">
      <alignment vertical="center"/>
      <protection/>
    </xf>
    <xf numFmtId="0" fontId="89" fillId="0" borderId="15" xfId="49" applyFont="1" applyBorder="1" applyAlignment="1">
      <alignment horizontal="center" vertical="center"/>
      <protection/>
    </xf>
    <xf numFmtId="0" fontId="89" fillId="0" borderId="16" xfId="49" applyFont="1" applyBorder="1" applyAlignment="1">
      <alignment horizontal="center" vertical="center"/>
      <protection/>
    </xf>
    <xf numFmtId="0" fontId="89" fillId="0" borderId="12" xfId="49" applyFont="1" applyBorder="1" applyAlignment="1">
      <alignment horizontal="left" vertical="center"/>
      <protection/>
    </xf>
    <xf numFmtId="0" fontId="89" fillId="0" borderId="17" xfId="49" applyFont="1" applyBorder="1" applyAlignment="1">
      <alignment vertical="center"/>
      <protection/>
    </xf>
    <xf numFmtId="0" fontId="93" fillId="0" borderId="11" xfId="49" applyFont="1" applyBorder="1" applyAlignment="1">
      <alignment horizontal="center" vertical="center"/>
      <protection/>
    </xf>
    <xf numFmtId="0" fontId="86" fillId="0" borderId="0" xfId="49" applyFont="1" applyAlignment="1">
      <alignment horizontal="center" vertical="center"/>
      <protection/>
    </xf>
    <xf numFmtId="0" fontId="92" fillId="34" borderId="14" xfId="49" applyFont="1" applyFill="1" applyBorder="1" applyAlignment="1">
      <alignment horizontal="right" vertical="center"/>
      <protection/>
    </xf>
    <xf numFmtId="0" fontId="89" fillId="0" borderId="13" xfId="49" applyFont="1" applyBorder="1" applyAlignment="1">
      <alignment vertical="center"/>
      <protection/>
    </xf>
    <xf numFmtId="0" fontId="94" fillId="0" borderId="10" xfId="49" applyFont="1" applyBorder="1" applyAlignment="1">
      <alignment vertical="center"/>
      <protection/>
    </xf>
    <xf numFmtId="0" fontId="89" fillId="0" borderId="14" xfId="49" applyFont="1" applyBorder="1" applyAlignment="1">
      <alignment vertical="center"/>
      <protection/>
    </xf>
    <xf numFmtId="0" fontId="89" fillId="0" borderId="12" xfId="49" applyFont="1" applyBorder="1" applyAlignment="1">
      <alignment vertical="center"/>
      <protection/>
    </xf>
    <xf numFmtId="0" fontId="89" fillId="0" borderId="15" xfId="49" applyFont="1" applyBorder="1" applyAlignment="1">
      <alignment vertical="center"/>
      <protection/>
    </xf>
    <xf numFmtId="0" fontId="83" fillId="0" borderId="15" xfId="49" applyFont="1" applyBorder="1" applyAlignment="1">
      <alignment horizontal="center" vertical="center"/>
      <protection/>
    </xf>
    <xf numFmtId="0" fontId="83" fillId="0" borderId="11" xfId="49" applyFont="1" applyBorder="1" applyAlignment="1">
      <alignment vertical="center"/>
      <protection/>
    </xf>
    <xf numFmtId="0" fontId="86" fillId="0" borderId="0" xfId="49" applyFont="1" applyAlignment="1">
      <alignment horizontal="right" vertical="center"/>
      <protection/>
    </xf>
    <xf numFmtId="0" fontId="41" fillId="0" borderId="0" xfId="49" applyFont="1" applyAlignment="1">
      <alignment horizontal="center"/>
      <protection/>
    </xf>
    <xf numFmtId="0" fontId="83" fillId="0" borderId="10" xfId="49" applyFont="1" applyBorder="1" applyAlignment="1">
      <alignment horizontal="center" vertical="center"/>
      <protection/>
    </xf>
    <xf numFmtId="0" fontId="29" fillId="0" borderId="0" xfId="49" applyFont="1" applyAlignment="1">
      <alignment horizontal="center" vertical="center" wrapText="1"/>
      <protection/>
    </xf>
    <xf numFmtId="0" fontId="67" fillId="0" borderId="15" xfId="49" applyFont="1" applyBorder="1" applyAlignment="1">
      <alignment vertical="center"/>
      <protection/>
    </xf>
    <xf numFmtId="0" fontId="42" fillId="0" borderId="0" xfId="49" applyFont="1" applyAlignment="1">
      <alignment horizontal="center" vertical="center"/>
      <protection/>
    </xf>
    <xf numFmtId="0" fontId="77" fillId="0" borderId="11" xfId="49" applyFont="1" applyBorder="1" applyAlignment="1">
      <alignment vertical="center"/>
      <protection/>
    </xf>
    <xf numFmtId="0" fontId="90" fillId="0" borderId="11" xfId="49" applyFont="1" applyBorder="1" applyAlignment="1">
      <alignment horizontal="center" vertical="center"/>
      <protection/>
    </xf>
    <xf numFmtId="0" fontId="83" fillId="0" borderId="0" xfId="49" applyFont="1" applyAlignment="1">
      <alignment horizontal="center" vertical="center"/>
      <protection/>
    </xf>
    <xf numFmtId="0" fontId="85" fillId="0" borderId="0" xfId="49" applyFont="1" applyAlignment="1">
      <alignment horizontal="right" vertical="center"/>
      <protection/>
    </xf>
    <xf numFmtId="0" fontId="89" fillId="0" borderId="0" xfId="49" applyFont="1" applyAlignment="1">
      <alignment horizontal="left" vertical="center"/>
      <protection/>
    </xf>
    <xf numFmtId="0" fontId="85" fillId="0" borderId="0" xfId="49" applyFont="1" applyAlignment="1">
      <alignment horizontal="center" vertical="center"/>
      <protection/>
    </xf>
    <xf numFmtId="0" fontId="83" fillId="0" borderId="0" xfId="49" applyFont="1" applyAlignment="1">
      <alignment vertical="center"/>
      <protection/>
    </xf>
    <xf numFmtId="0" fontId="95" fillId="35" borderId="10" xfId="49" applyFont="1" applyFill="1" applyBorder="1" applyAlignment="1">
      <alignment horizontal="center" vertical="center"/>
      <protection/>
    </xf>
    <xf numFmtId="0" fontId="96" fillId="0" borderId="10" xfId="49" applyFont="1" applyBorder="1" applyAlignment="1">
      <alignment vertical="center"/>
      <protection/>
    </xf>
    <xf numFmtId="0" fontId="97" fillId="0" borderId="10" xfId="49" applyFont="1" applyBorder="1" applyAlignment="1">
      <alignment horizontal="center" vertical="center"/>
      <protection/>
    </xf>
    <xf numFmtId="0" fontId="96" fillId="0" borderId="10" xfId="49" applyFont="1" applyBorder="1" applyAlignment="1">
      <alignment horizontal="center" vertical="center"/>
      <protection/>
    </xf>
    <xf numFmtId="0" fontId="97" fillId="0" borderId="10" xfId="49" applyFont="1" applyBorder="1" applyAlignment="1">
      <alignment vertical="center"/>
      <protection/>
    </xf>
    <xf numFmtId="0" fontId="81" fillId="33" borderId="18" xfId="49" applyFont="1" applyFill="1" applyBorder="1" applyAlignment="1">
      <alignment vertical="center"/>
      <protection/>
    </xf>
    <xf numFmtId="0" fontId="81" fillId="33" borderId="19" xfId="49" applyFont="1" applyFill="1" applyBorder="1" applyAlignment="1">
      <alignment vertical="center"/>
      <protection/>
    </xf>
    <xf numFmtId="0" fontId="81" fillId="33" borderId="20" xfId="49" applyFont="1" applyFill="1" applyBorder="1" applyAlignment="1">
      <alignment vertical="center"/>
      <protection/>
    </xf>
    <xf numFmtId="0" fontId="81" fillId="33" borderId="18" xfId="49" applyFont="1" applyFill="1" applyBorder="1" applyAlignment="1">
      <alignment horizontal="center" vertical="center"/>
      <protection/>
    </xf>
    <xf numFmtId="0" fontId="81" fillId="33" borderId="19" xfId="49" applyFont="1" applyFill="1" applyBorder="1" applyAlignment="1">
      <alignment horizontal="center" vertical="center"/>
      <protection/>
    </xf>
    <xf numFmtId="0" fontId="81" fillId="33" borderId="20" xfId="49" applyFont="1" applyFill="1" applyBorder="1" applyAlignment="1">
      <alignment horizontal="center" vertical="center"/>
      <protection/>
    </xf>
    <xf numFmtId="0" fontId="82" fillId="33" borderId="19" xfId="49" applyFont="1" applyFill="1" applyBorder="1" applyAlignment="1">
      <alignment vertical="center"/>
      <protection/>
    </xf>
    <xf numFmtId="0" fontId="82" fillId="33" borderId="20" xfId="49" applyFont="1" applyFill="1" applyBorder="1" applyAlignment="1">
      <alignment vertical="center"/>
      <protection/>
    </xf>
    <xf numFmtId="0" fontId="81" fillId="33" borderId="18" xfId="49" applyFont="1" applyFill="1" applyBorder="1" applyAlignment="1">
      <alignment horizontal="left" vertical="center"/>
      <protection/>
    </xf>
    <xf numFmtId="0" fontId="81" fillId="33" borderId="19" xfId="49" applyFont="1" applyFill="1" applyBorder="1" applyAlignment="1">
      <alignment horizontal="left" vertical="center"/>
      <protection/>
    </xf>
    <xf numFmtId="0" fontId="81" fillId="0" borderId="19" xfId="49" applyFont="1" applyBorder="1" applyAlignment="1">
      <alignment horizontal="left" vertical="center"/>
      <protection/>
    </xf>
    <xf numFmtId="0" fontId="82" fillId="35" borderId="20" xfId="49" applyFont="1" applyFill="1" applyBorder="1" applyAlignment="1">
      <alignment vertical="center"/>
      <protection/>
    </xf>
    <xf numFmtId="0" fontId="67" fillId="0" borderId="17" xfId="49" applyFont="1" applyBorder="1" applyAlignment="1">
      <alignment vertical="center"/>
      <protection/>
    </xf>
    <xf numFmtId="0" fontId="85" fillId="0" borderId="16" xfId="49" applyFont="1" applyBorder="1" applyAlignment="1">
      <alignment vertical="center"/>
      <protection/>
    </xf>
    <xf numFmtId="0" fontId="85" fillId="0" borderId="11" xfId="49" applyFont="1" applyBorder="1" applyAlignment="1">
      <alignment vertical="center"/>
      <protection/>
    </xf>
    <xf numFmtId="0" fontId="85" fillId="0" borderId="12" xfId="49" applyFont="1" applyBorder="1" applyAlignment="1">
      <alignment horizontal="right" vertical="center"/>
      <protection/>
    </xf>
    <xf numFmtId="0" fontId="85" fillId="0" borderId="16" xfId="49" applyFont="1" applyBorder="1" applyAlignment="1">
      <alignment horizontal="center" vertical="center"/>
      <protection/>
    </xf>
    <xf numFmtId="0" fontId="85" fillId="35" borderId="11" xfId="49" applyFont="1" applyFill="1" applyBorder="1" applyAlignment="1">
      <alignment vertical="center"/>
      <protection/>
    </xf>
    <xf numFmtId="0" fontId="85" fillId="35" borderId="11" xfId="49" applyFont="1" applyFill="1" applyBorder="1" applyAlignment="1">
      <alignment horizontal="center" vertical="center"/>
      <protection/>
    </xf>
    <xf numFmtId="0" fontId="85" fillId="35" borderId="12" xfId="49" applyFont="1" applyFill="1" applyBorder="1" applyAlignment="1">
      <alignment vertical="center"/>
      <protection/>
    </xf>
    <xf numFmtId="0" fontId="85" fillId="0" borderId="11" xfId="49" applyFont="1" applyBorder="1" applyAlignment="1">
      <alignment horizontal="center" vertical="center"/>
      <protection/>
    </xf>
    <xf numFmtId="0" fontId="86" fillId="0" borderId="11" xfId="49" applyFont="1" applyBorder="1" applyAlignment="1">
      <alignment vertical="center"/>
      <protection/>
    </xf>
    <xf numFmtId="0" fontId="86" fillId="0" borderId="12" xfId="49" applyFont="1" applyBorder="1" applyAlignment="1">
      <alignment vertical="center"/>
      <protection/>
    </xf>
    <xf numFmtId="0" fontId="81" fillId="0" borderId="16" xfId="49" applyFont="1" applyBorder="1" applyAlignment="1">
      <alignment vertical="center"/>
      <protection/>
    </xf>
    <xf numFmtId="0" fontId="29" fillId="0" borderId="11" xfId="49" applyFont="1" applyBorder="1" applyAlignment="1">
      <alignment wrapText="1"/>
      <protection/>
    </xf>
    <xf numFmtId="0" fontId="85" fillId="0" borderId="17" xfId="49" applyFont="1" applyBorder="1" applyAlignment="1">
      <alignment vertical="center"/>
      <protection/>
    </xf>
    <xf numFmtId="0" fontId="85" fillId="0" borderId="0" xfId="49" applyFont="1" applyAlignment="1">
      <alignment vertical="center"/>
      <protection/>
    </xf>
    <xf numFmtId="0" fontId="85" fillId="0" borderId="14" xfId="49" applyFont="1" applyBorder="1" applyAlignment="1">
      <alignment horizontal="right" vertical="center"/>
      <protection/>
    </xf>
    <xf numFmtId="0" fontId="85" fillId="0" borderId="17" xfId="49" applyFont="1" applyBorder="1" applyAlignment="1">
      <alignment horizontal="center" vertical="center"/>
      <protection/>
    </xf>
    <xf numFmtId="0" fontId="85" fillId="35" borderId="0" xfId="49" applyFont="1" applyFill="1" applyAlignment="1">
      <alignment vertical="center"/>
      <protection/>
    </xf>
    <xf numFmtId="0" fontId="85" fillId="35" borderId="0" xfId="49" applyFont="1" applyFill="1" applyAlignment="1">
      <alignment horizontal="center" vertical="center"/>
      <protection/>
    </xf>
    <xf numFmtId="0" fontId="85" fillId="35" borderId="14" xfId="49" applyFont="1" applyFill="1" applyBorder="1" applyAlignment="1">
      <alignment vertical="center"/>
      <protection/>
    </xf>
    <xf numFmtId="0" fontId="86" fillId="0" borderId="0" xfId="49" applyFont="1" applyAlignment="1">
      <alignment vertical="center"/>
      <protection/>
    </xf>
    <xf numFmtId="0" fontId="86" fillId="0" borderId="14" xfId="49" applyFont="1" applyBorder="1" applyAlignment="1">
      <alignment vertical="center"/>
      <protection/>
    </xf>
    <xf numFmtId="0" fontId="85" fillId="0" borderId="13" xfId="49" applyFont="1" applyBorder="1" applyAlignment="1">
      <alignment vertical="center"/>
      <protection/>
    </xf>
    <xf numFmtId="0" fontId="86" fillId="0" borderId="10" xfId="49" applyFont="1" applyBorder="1" applyAlignment="1">
      <alignment vertical="center"/>
      <protection/>
    </xf>
    <xf numFmtId="0" fontId="85" fillId="0" borderId="10" xfId="49" applyFont="1" applyBorder="1" applyAlignment="1">
      <alignment vertical="center"/>
      <protection/>
    </xf>
    <xf numFmtId="0" fontId="86" fillId="0" borderId="15" xfId="49" applyFont="1" applyBorder="1" applyAlignment="1">
      <alignment vertical="center"/>
      <protection/>
    </xf>
    <xf numFmtId="0" fontId="85" fillId="0" borderId="15" xfId="49" applyFont="1" applyBorder="1" applyAlignment="1">
      <alignment horizontal="right" vertical="center"/>
      <protection/>
    </xf>
    <xf numFmtId="0" fontId="85" fillId="33" borderId="16" xfId="49" applyFont="1" applyFill="1" applyBorder="1" applyAlignment="1">
      <alignment vertical="center"/>
      <protection/>
    </xf>
    <xf numFmtId="0" fontId="85" fillId="33" borderId="12" xfId="49" applyFont="1" applyFill="1" applyBorder="1" applyAlignment="1">
      <alignment horizontal="right" vertical="center"/>
      <protection/>
    </xf>
    <xf numFmtId="0" fontId="81" fillId="33" borderId="13" xfId="49" applyFont="1" applyFill="1" applyBorder="1" applyAlignment="1">
      <alignment vertical="center"/>
      <protection/>
    </xf>
    <xf numFmtId="0" fontId="81" fillId="33" borderId="10" xfId="49" applyFont="1" applyFill="1" applyBorder="1" applyAlignment="1">
      <alignment vertical="center"/>
      <protection/>
    </xf>
    <xf numFmtId="0" fontId="81" fillId="33" borderId="15" xfId="49" applyFont="1" applyFill="1" applyBorder="1" applyAlignment="1">
      <alignment vertical="center"/>
      <protection/>
    </xf>
    <xf numFmtId="0" fontId="85" fillId="0" borderId="13" xfId="49" applyFont="1" applyBorder="1" applyAlignment="1">
      <alignment horizontal="center" vertical="center"/>
      <protection/>
    </xf>
    <xf numFmtId="0" fontId="85" fillId="35" borderId="10" xfId="49" applyFont="1" applyFill="1" applyBorder="1" applyAlignment="1">
      <alignment vertical="center"/>
      <protection/>
    </xf>
    <xf numFmtId="0" fontId="85" fillId="35" borderId="10" xfId="49" applyFont="1" applyFill="1" applyBorder="1" applyAlignment="1">
      <alignment horizontal="center" vertical="center"/>
      <protection/>
    </xf>
    <xf numFmtId="0" fontId="85" fillId="35" borderId="15" xfId="49" applyFont="1" applyFill="1" applyBorder="1" applyAlignment="1">
      <alignment vertical="center"/>
      <protection/>
    </xf>
    <xf numFmtId="0" fontId="85" fillId="0" borderId="10" xfId="49" applyFont="1" applyBorder="1" applyAlignment="1">
      <alignment horizontal="center" vertical="center"/>
      <protection/>
    </xf>
    <xf numFmtId="0" fontId="98" fillId="0" borderId="15" xfId="49" applyFont="1" applyBorder="1" applyAlignment="1">
      <alignment horizontal="right" vertical="center"/>
      <protection/>
    </xf>
    <xf numFmtId="0" fontId="90" fillId="36" borderId="10" xfId="49" applyFont="1" applyFill="1" applyBorder="1" applyAlignment="1">
      <alignment horizontal="center" vertical="center"/>
      <protection/>
    </xf>
    <xf numFmtId="0" fontId="92" fillId="36" borderId="12" xfId="49" applyFont="1" applyFill="1" applyBorder="1" applyAlignment="1">
      <alignment horizontal="right" vertical="center"/>
      <protection/>
    </xf>
    <xf numFmtId="0" fontId="92" fillId="36" borderId="14" xfId="49" applyFont="1" applyFill="1" applyBorder="1" applyAlignment="1">
      <alignment horizontal="right" vertical="center"/>
      <protection/>
    </xf>
    <xf numFmtId="49" fontId="74" fillId="0" borderId="0" xfId="49" applyNumberFormat="1" applyFont="1" applyAlignment="1">
      <alignment vertical="top"/>
      <protection/>
    </xf>
    <xf numFmtId="49" fontId="75" fillId="0" borderId="0" xfId="49" applyNumberFormat="1" applyFont="1" applyAlignment="1">
      <alignment vertical="top"/>
      <protection/>
    </xf>
    <xf numFmtId="49" fontId="76" fillId="33" borderId="0" xfId="49" applyNumberFormat="1" applyFont="1" applyFill="1" applyBorder="1" applyAlignment="1">
      <alignment vertical="top"/>
      <protection/>
    </xf>
    <xf numFmtId="49" fontId="77" fillId="36" borderId="0" xfId="49" applyNumberFormat="1" applyFont="1" applyFill="1" applyAlignment="1">
      <alignment horizontal="center" vertical="center"/>
      <protection/>
    </xf>
    <xf numFmtId="49" fontId="76" fillId="33" borderId="0" xfId="49" applyNumberFormat="1" applyFont="1" applyFill="1" applyBorder="1" applyAlignment="1">
      <alignment horizontal="left" vertical="top"/>
      <protection/>
    </xf>
    <xf numFmtId="49" fontId="76" fillId="0" borderId="0" xfId="49" applyNumberFormat="1" applyFont="1" applyAlignment="1">
      <alignment vertical="top"/>
      <protection/>
    </xf>
    <xf numFmtId="49" fontId="79" fillId="0" borderId="0" xfId="49" applyNumberFormat="1" applyFont="1" applyAlignment="1">
      <alignment horizontal="left"/>
      <protection/>
    </xf>
    <xf numFmtId="49" fontId="80" fillId="33" borderId="0" xfId="49" applyNumberFormat="1" applyFont="1" applyFill="1" applyBorder="1">
      <alignment/>
      <protection/>
    </xf>
    <xf numFmtId="49" fontId="78" fillId="0" borderId="0" xfId="49" applyNumberFormat="1" applyFont="1" applyAlignment="1">
      <alignment horizontal="center"/>
      <protection/>
    </xf>
    <xf numFmtId="49" fontId="80" fillId="33" borderId="0" xfId="49" applyNumberFormat="1" applyFont="1" applyFill="1" applyBorder="1" applyAlignment="1">
      <alignment horizontal="left"/>
      <protection/>
    </xf>
    <xf numFmtId="49" fontId="67" fillId="0" borderId="0" xfId="49" applyNumberFormat="1" applyFont="1">
      <alignment/>
      <protection/>
    </xf>
    <xf numFmtId="0" fontId="67" fillId="0" borderId="0" xfId="49" applyFont="1">
      <alignment/>
      <protection/>
    </xf>
    <xf numFmtId="49" fontId="81" fillId="33" borderId="0" xfId="49" applyNumberFormat="1" applyFont="1" applyFill="1" applyBorder="1" applyAlignment="1">
      <alignment vertical="center"/>
      <protection/>
    </xf>
    <xf numFmtId="49" fontId="82" fillId="33" borderId="0" xfId="49" applyNumberFormat="1" applyFont="1" applyFill="1" applyBorder="1" applyAlignment="1">
      <alignment vertical="center"/>
      <protection/>
    </xf>
    <xf numFmtId="49" fontId="81" fillId="33" borderId="0" xfId="49" applyNumberFormat="1" applyFont="1" applyFill="1" applyBorder="1" applyAlignment="1">
      <alignment horizontal="center" vertical="center"/>
      <protection/>
    </xf>
    <xf numFmtId="49" fontId="82" fillId="33" borderId="0" xfId="49" applyNumberFormat="1" applyFont="1" applyFill="1" applyBorder="1" applyAlignment="1">
      <alignment horizontal="left" vertical="center"/>
      <protection/>
    </xf>
    <xf numFmtId="49" fontId="81" fillId="33" borderId="0" xfId="49" applyNumberFormat="1" applyFont="1" applyFill="1" applyBorder="1" applyAlignment="1">
      <alignment horizontal="left" vertical="center"/>
      <protection/>
    </xf>
    <xf numFmtId="0" fontId="29" fillId="0" borderId="0" xfId="49" applyFont="1" applyBorder="1" applyAlignment="1">
      <alignment horizontal="left" wrapText="1"/>
      <protection/>
    </xf>
    <xf numFmtId="49" fontId="81" fillId="33" borderId="0" xfId="49" applyNumberFormat="1" applyFont="1" applyFill="1" applyAlignment="1">
      <alignment horizontal="right" vertical="center"/>
      <protection/>
    </xf>
    <xf numFmtId="165" fontId="83" fillId="0" borderId="21" xfId="49" applyNumberFormat="1" applyFont="1" applyBorder="1" applyAlignment="1">
      <alignment horizontal="left" vertical="center"/>
      <protection/>
    </xf>
    <xf numFmtId="0" fontId="29" fillId="0" borderId="21" xfId="49" applyFont="1" applyBorder="1" applyAlignment="1">
      <alignment wrapText="1"/>
      <protection/>
    </xf>
    <xf numFmtId="49" fontId="83" fillId="0" borderId="21" xfId="49" applyNumberFormat="1" applyFont="1" applyBorder="1" applyAlignment="1">
      <alignment vertical="center"/>
      <protection/>
    </xf>
    <xf numFmtId="49" fontId="77" fillId="0" borderId="21" xfId="49" applyNumberFormat="1" applyFont="1" applyBorder="1" applyAlignment="1">
      <alignment vertical="center"/>
      <protection/>
    </xf>
    <xf numFmtId="49" fontId="84" fillId="33" borderId="21" xfId="49" applyNumberFormat="1" applyFont="1" applyFill="1" applyBorder="1" applyAlignment="1">
      <alignment vertical="center"/>
      <protection/>
    </xf>
    <xf numFmtId="49" fontId="83" fillId="0" borderId="21" xfId="49" applyNumberFormat="1" applyFont="1" applyBorder="1" applyAlignment="1">
      <alignment horizontal="center" vertical="center"/>
      <protection/>
    </xf>
    <xf numFmtId="0" fontId="83" fillId="0" borderId="21" xfId="49" applyFont="1" applyBorder="1" applyAlignment="1">
      <alignment horizontal="left" vertical="center"/>
      <protection/>
    </xf>
    <xf numFmtId="49" fontId="84" fillId="33" borderId="21" xfId="49" applyNumberFormat="1" applyFont="1" applyFill="1" applyBorder="1" applyAlignment="1">
      <alignment horizontal="left" vertical="center"/>
      <protection/>
    </xf>
    <xf numFmtId="49" fontId="83" fillId="0" borderId="21" xfId="49" applyNumberFormat="1" applyFont="1" applyBorder="1" applyAlignment="1">
      <alignment horizontal="left" vertical="center"/>
      <protection/>
    </xf>
    <xf numFmtId="0" fontId="29" fillId="0" borderId="21" xfId="49" applyFont="1" applyBorder="1" applyAlignment="1">
      <alignment wrapText="1"/>
      <protection/>
    </xf>
    <xf numFmtId="49" fontId="85" fillId="33" borderId="22" xfId="49" applyNumberFormat="1" applyFont="1" applyFill="1" applyBorder="1" applyAlignment="1">
      <alignment horizontal="right" vertical="center"/>
      <protection/>
    </xf>
    <xf numFmtId="49" fontId="85" fillId="33" borderId="22" xfId="49" applyNumberFormat="1" applyFont="1" applyFill="1" applyBorder="1" applyAlignment="1">
      <alignment horizontal="center" vertical="center"/>
      <protection/>
    </xf>
    <xf numFmtId="49" fontId="85" fillId="33" borderId="22" xfId="49" applyNumberFormat="1" applyFont="1" applyFill="1" applyBorder="1" applyAlignment="1">
      <alignment horizontal="left" vertical="center"/>
      <protection/>
    </xf>
    <xf numFmtId="49" fontId="86" fillId="33" borderId="22" xfId="49" applyNumberFormat="1" applyFont="1" applyFill="1" applyBorder="1" applyAlignment="1">
      <alignment horizontal="center" vertical="center"/>
      <protection/>
    </xf>
    <xf numFmtId="49" fontId="86" fillId="33" borderId="22" xfId="49" applyNumberFormat="1" applyFont="1" applyFill="1" applyBorder="1" applyAlignment="1">
      <alignment horizontal="left" vertical="center"/>
      <protection/>
    </xf>
    <xf numFmtId="0" fontId="67" fillId="0" borderId="22" xfId="49" applyFont="1" applyBorder="1" applyAlignment="1">
      <alignment vertical="center"/>
      <protection/>
    </xf>
    <xf numFmtId="0" fontId="67" fillId="37" borderId="22" xfId="49" applyFont="1" applyFill="1" applyBorder="1" applyAlignment="1">
      <alignment vertical="center"/>
      <protection/>
    </xf>
    <xf numFmtId="0" fontId="67" fillId="37" borderId="0" xfId="49" applyFont="1" applyFill="1" applyAlignment="1">
      <alignment vertical="center"/>
      <protection/>
    </xf>
    <xf numFmtId="49" fontId="87" fillId="0" borderId="0" xfId="49" applyNumberFormat="1" applyFont="1" applyAlignment="1">
      <alignment horizontal="right" vertical="center"/>
      <protection/>
    </xf>
    <xf numFmtId="49" fontId="87" fillId="0" borderId="0" xfId="49" applyNumberFormat="1" applyFont="1" applyAlignment="1">
      <alignment horizontal="center" vertical="center"/>
      <protection/>
    </xf>
    <xf numFmtId="49" fontId="87" fillId="0" borderId="0" xfId="49" applyNumberFormat="1" applyFont="1" applyAlignment="1">
      <alignment horizontal="left" vertical="center"/>
      <protection/>
    </xf>
    <xf numFmtId="49" fontId="67" fillId="0" borderId="0" xfId="49" applyNumberFormat="1" applyFont="1" applyAlignment="1">
      <alignment vertical="center"/>
      <protection/>
    </xf>
    <xf numFmtId="49" fontId="88" fillId="33" borderId="0" xfId="49" applyNumberFormat="1" applyFont="1" applyFill="1" applyBorder="1" applyAlignment="1">
      <alignment horizontal="center" vertical="center"/>
      <protection/>
    </xf>
    <xf numFmtId="49" fontId="88" fillId="0" borderId="0" xfId="49" applyNumberFormat="1" applyFont="1" applyBorder="1" applyAlignment="1">
      <alignment horizontal="center" vertical="center"/>
      <protection/>
    </xf>
    <xf numFmtId="49" fontId="88" fillId="33" borderId="0" xfId="49" applyNumberFormat="1" applyFont="1" applyFill="1" applyBorder="1" applyAlignment="1">
      <alignment horizontal="left" vertical="center"/>
      <protection/>
    </xf>
    <xf numFmtId="0" fontId="67" fillId="0" borderId="21" xfId="49" applyFont="1" applyBorder="1" applyAlignment="1">
      <alignment vertical="center"/>
      <protection/>
    </xf>
    <xf numFmtId="0" fontId="89" fillId="0" borderId="0" xfId="49" applyFont="1" applyAlignment="1">
      <alignment horizontal="center" vertical="center" wrapText="1"/>
      <protection/>
    </xf>
    <xf numFmtId="0" fontId="89" fillId="0" borderId="10" xfId="49" applyFont="1" applyBorder="1" applyAlignment="1">
      <alignment vertical="center" wrapText="1"/>
      <protection/>
    </xf>
    <xf numFmtId="0" fontId="89" fillId="0" borderId="10" xfId="49" applyFont="1" applyBorder="1" applyAlignment="1">
      <alignment horizontal="center" vertical="center" wrapText="1"/>
      <protection/>
    </xf>
    <xf numFmtId="0" fontId="99" fillId="34" borderId="10" xfId="49" applyFont="1" applyFill="1" applyBorder="1" applyAlignment="1">
      <alignment horizontal="center" vertical="center" wrapText="1"/>
      <protection/>
    </xf>
    <xf numFmtId="0" fontId="89" fillId="0" borderId="0" xfId="49" applyFont="1" applyBorder="1" applyAlignment="1">
      <alignment vertical="center" wrapText="1"/>
      <protection/>
    </xf>
    <xf numFmtId="0" fontId="89" fillId="0" borderId="0" xfId="49" applyFont="1" applyAlignment="1">
      <alignment vertical="center" wrapText="1"/>
      <protection/>
    </xf>
    <xf numFmtId="0" fontId="89" fillId="0" borderId="0" xfId="49" applyFont="1" applyBorder="1" applyAlignment="1">
      <alignment horizontal="left" vertical="center" wrapText="1"/>
      <protection/>
    </xf>
    <xf numFmtId="0" fontId="91" fillId="0" borderId="0" xfId="49" applyFont="1" applyBorder="1" applyAlignment="1">
      <alignment vertical="center" wrapText="1"/>
      <protection/>
    </xf>
    <xf numFmtId="0" fontId="91" fillId="33" borderId="0" xfId="49" applyFont="1" applyFill="1" applyBorder="1" applyAlignment="1">
      <alignment horizontal="left" vertical="center" wrapText="1"/>
      <protection/>
    </xf>
    <xf numFmtId="0" fontId="67" fillId="35" borderId="0" xfId="49" applyFont="1" applyFill="1" applyBorder="1" applyAlignment="1">
      <alignment vertical="center" wrapText="1"/>
      <protection/>
    </xf>
    <xf numFmtId="0" fontId="67" fillId="0" borderId="0" xfId="49" applyFont="1" applyAlignment="1">
      <alignment vertical="center" wrapText="1"/>
      <protection/>
    </xf>
    <xf numFmtId="0" fontId="67" fillId="0" borderId="23" xfId="49" applyFont="1" applyBorder="1" applyAlignment="1">
      <alignment vertical="center"/>
      <protection/>
    </xf>
    <xf numFmtId="0" fontId="89" fillId="0" borderId="11" xfId="49" applyFont="1" applyBorder="1" applyAlignment="1">
      <alignment horizontal="center" vertical="center" wrapText="1"/>
      <protection/>
    </xf>
    <xf numFmtId="0" fontId="89" fillId="0" borderId="11" xfId="49" applyFont="1" applyBorder="1" applyAlignment="1">
      <alignment vertical="center" wrapText="1"/>
      <protection/>
    </xf>
    <xf numFmtId="0" fontId="67" fillId="0" borderId="11" xfId="49" applyFont="1" applyBorder="1" applyAlignment="1">
      <alignment vertical="center" wrapText="1"/>
      <protection/>
    </xf>
    <xf numFmtId="0" fontId="86" fillId="0" borderId="11" xfId="49" applyFont="1" applyBorder="1" applyAlignment="1">
      <alignment vertical="center" wrapText="1"/>
      <protection/>
    </xf>
    <xf numFmtId="0" fontId="98" fillId="34" borderId="12" xfId="49" applyFont="1" applyFill="1" applyBorder="1" applyAlignment="1">
      <alignment vertical="center" wrapText="1"/>
      <protection/>
    </xf>
    <xf numFmtId="0" fontId="89" fillId="0" borderId="13" xfId="49" applyFont="1" applyBorder="1" applyAlignment="1">
      <alignment horizontal="center" vertical="center" wrapText="1"/>
      <protection/>
    </xf>
    <xf numFmtId="0" fontId="67" fillId="0" borderId="24" xfId="49" applyFont="1" applyBorder="1" applyAlignment="1">
      <alignment vertical="center"/>
      <protection/>
    </xf>
    <xf numFmtId="0" fontId="89" fillId="0" borderId="15" xfId="49" applyFont="1" applyBorder="1" applyAlignment="1">
      <alignment horizontal="center" vertical="center" wrapText="1"/>
      <protection/>
    </xf>
    <xf numFmtId="0" fontId="89" fillId="0" borderId="16" xfId="49" applyFont="1" applyBorder="1" applyAlignment="1">
      <alignment horizontal="center" vertical="center" wrapText="1"/>
      <protection/>
    </xf>
    <xf numFmtId="0" fontId="89" fillId="0" borderId="12" xfId="49" applyFont="1" applyBorder="1" applyAlignment="1">
      <alignment vertical="center" wrapText="1"/>
      <protection/>
    </xf>
    <xf numFmtId="0" fontId="89" fillId="0" borderId="17" xfId="49" applyFont="1" applyBorder="1" applyAlignment="1">
      <alignment vertical="center" wrapText="1"/>
      <protection/>
    </xf>
    <xf numFmtId="0" fontId="93" fillId="0" borderId="11" xfId="49" applyFont="1" applyBorder="1" applyAlignment="1">
      <alignment horizontal="center" vertical="center" wrapText="1"/>
      <protection/>
    </xf>
    <xf numFmtId="0" fontId="86" fillId="0" borderId="0" xfId="49" applyFont="1" applyAlignment="1">
      <alignment horizontal="center" vertical="center" wrapText="1"/>
      <protection/>
    </xf>
    <xf numFmtId="0" fontId="98" fillId="34" borderId="14" xfId="49" applyFont="1" applyFill="1" applyBorder="1" applyAlignment="1">
      <alignment vertical="center" wrapText="1"/>
      <protection/>
    </xf>
    <xf numFmtId="0" fontId="89" fillId="0" borderId="13" xfId="49" applyFont="1" applyBorder="1" applyAlignment="1">
      <alignment vertical="center" wrapText="1"/>
      <protection/>
    </xf>
    <xf numFmtId="0" fontId="89" fillId="0" borderId="10" xfId="49" applyFont="1" applyBorder="1" applyAlignment="1">
      <alignment horizontal="left" vertical="center" wrapText="1"/>
      <protection/>
    </xf>
    <xf numFmtId="0" fontId="89" fillId="0" borderId="14" xfId="49" applyFont="1" applyBorder="1" applyAlignment="1">
      <alignment vertical="center" wrapText="1"/>
      <protection/>
    </xf>
    <xf numFmtId="0" fontId="89" fillId="0" borderId="12" xfId="49" applyFont="1" applyBorder="1" applyAlignment="1">
      <alignment horizontal="left" vertical="center" wrapText="1"/>
      <protection/>
    </xf>
    <xf numFmtId="0" fontId="89" fillId="0" borderId="15" xfId="49" applyFont="1" applyBorder="1" applyAlignment="1">
      <alignment vertical="center" wrapText="1"/>
      <protection/>
    </xf>
    <xf numFmtId="0" fontId="89" fillId="0" borderId="14" xfId="49" applyFont="1" applyBorder="1" applyAlignment="1">
      <alignment horizontal="left" vertical="center" wrapText="1"/>
      <protection/>
    </xf>
    <xf numFmtId="0" fontId="86" fillId="0" borderId="0" xfId="49" applyFont="1" applyAlignment="1">
      <alignment vertical="center" wrapText="1"/>
      <protection/>
    </xf>
    <xf numFmtId="0" fontId="98" fillId="34" borderId="14" xfId="49" applyFont="1" applyFill="1" applyBorder="1" applyAlignment="1">
      <alignment horizontal="left" vertical="center" wrapText="1"/>
      <protection/>
    </xf>
    <xf numFmtId="0" fontId="91" fillId="0" borderId="12" xfId="49" applyFont="1" applyBorder="1" applyAlignment="1">
      <alignment vertical="center" wrapText="1"/>
      <protection/>
    </xf>
    <xf numFmtId="0" fontId="91" fillId="0" borderId="14" xfId="49" applyFont="1" applyBorder="1" applyAlignment="1">
      <alignment vertical="center" wrapText="1"/>
      <protection/>
    </xf>
    <xf numFmtId="0" fontId="67" fillId="0" borderId="25" xfId="49" applyFont="1" applyBorder="1" applyAlignment="1">
      <alignment vertical="center"/>
      <protection/>
    </xf>
    <xf numFmtId="0" fontId="89" fillId="0" borderId="15" xfId="49" applyFont="1" applyBorder="1" applyAlignment="1">
      <alignment horizontal="left" vertical="center" wrapText="1"/>
      <protection/>
    </xf>
    <xf numFmtId="0" fontId="89" fillId="0" borderId="11" xfId="49" applyFont="1" applyBorder="1" applyAlignment="1">
      <alignment horizontal="left" vertical="center" wrapText="1"/>
      <protection/>
    </xf>
    <xf numFmtId="0" fontId="98" fillId="0" borderId="0" xfId="49" applyFont="1" applyAlignment="1">
      <alignment horizontal="left" vertical="center" wrapText="1"/>
      <protection/>
    </xf>
    <xf numFmtId="0" fontId="89" fillId="0" borderId="0" xfId="49" applyFont="1" applyAlignment="1">
      <alignment horizontal="left" vertical="center" wrapText="1"/>
      <protection/>
    </xf>
    <xf numFmtId="0" fontId="91" fillId="33" borderId="10" xfId="49" applyFont="1" applyFill="1" applyBorder="1" applyAlignment="1">
      <alignment horizontal="left" vertical="center" wrapText="1"/>
      <protection/>
    </xf>
    <xf numFmtId="0" fontId="89" fillId="0" borderId="26" xfId="49" applyFont="1" applyBorder="1" applyAlignment="1">
      <alignment horizontal="center" vertical="center" wrapText="1"/>
      <protection/>
    </xf>
    <xf numFmtId="0" fontId="91" fillId="33" borderId="12" xfId="49" applyFont="1" applyFill="1" applyBorder="1" applyAlignment="1">
      <alignment horizontal="left" vertical="center" wrapText="1"/>
      <protection/>
    </xf>
    <xf numFmtId="0" fontId="67" fillId="35" borderId="17" xfId="49" applyFont="1" applyFill="1" applyBorder="1" applyAlignment="1">
      <alignment vertical="center" wrapText="1"/>
      <protection/>
    </xf>
    <xf numFmtId="0" fontId="89" fillId="0" borderId="27" xfId="49" applyFont="1" applyBorder="1" applyAlignment="1">
      <alignment vertical="center" wrapText="1"/>
      <protection/>
    </xf>
    <xf numFmtId="0" fontId="91" fillId="33" borderId="14" xfId="49" applyFont="1" applyFill="1" applyBorder="1" applyAlignment="1">
      <alignment horizontal="left" vertical="center" wrapText="1"/>
      <protection/>
    </xf>
    <xf numFmtId="0" fontId="91" fillId="0" borderId="15" xfId="49" applyFont="1" applyBorder="1" applyAlignment="1">
      <alignment vertical="center" wrapText="1"/>
      <protection/>
    </xf>
    <xf numFmtId="0" fontId="91" fillId="0" borderId="11" xfId="49" applyFont="1" applyBorder="1" applyAlignment="1">
      <alignment vertical="center" wrapText="1"/>
      <protection/>
    </xf>
    <xf numFmtId="0" fontId="91" fillId="0" borderId="0" xfId="49" applyFont="1" applyAlignment="1">
      <alignment vertical="center" wrapText="1"/>
      <protection/>
    </xf>
    <xf numFmtId="0" fontId="100" fillId="0" borderId="0" xfId="49" applyFont="1" applyAlignment="1">
      <alignment vertical="center" wrapText="1"/>
      <protection/>
    </xf>
    <xf numFmtId="0" fontId="101" fillId="0" borderId="0" xfId="49" applyFont="1" applyBorder="1" applyAlignment="1">
      <alignment vertical="center" wrapText="1"/>
      <protection/>
    </xf>
    <xf numFmtId="0" fontId="89" fillId="33" borderId="15" xfId="49" applyFont="1" applyFill="1" applyBorder="1" applyAlignment="1">
      <alignment horizontal="left" vertical="center" wrapText="1"/>
      <protection/>
    </xf>
    <xf numFmtId="0" fontId="98" fillId="34" borderId="0" xfId="49" applyFont="1" applyFill="1" applyBorder="1" applyAlignment="1">
      <alignment vertical="center" wrapText="1"/>
      <protection/>
    </xf>
    <xf numFmtId="0" fontId="89" fillId="0" borderId="12" xfId="49" applyFont="1" applyBorder="1" applyAlignment="1">
      <alignment horizontal="center" vertical="center" wrapText="1"/>
      <protection/>
    </xf>
    <xf numFmtId="0" fontId="91" fillId="0" borderId="10" xfId="49" applyFont="1" applyBorder="1" applyAlignment="1">
      <alignment vertical="center" wrapText="1"/>
      <protection/>
    </xf>
    <xf numFmtId="0" fontId="89" fillId="0" borderId="28" xfId="49" applyFont="1" applyBorder="1" applyAlignment="1">
      <alignment vertical="center" wrapText="1"/>
      <protection/>
    </xf>
    <xf numFmtId="0" fontId="91" fillId="33" borderId="15" xfId="49" applyFont="1" applyFill="1" applyBorder="1" applyAlignment="1">
      <alignment horizontal="left" vertical="center" wrapText="1"/>
      <protection/>
    </xf>
    <xf numFmtId="0" fontId="91" fillId="33" borderId="11" xfId="49" applyFont="1" applyFill="1" applyBorder="1" applyAlignment="1">
      <alignment horizontal="left" vertical="center" wrapText="1"/>
      <protection/>
    </xf>
    <xf numFmtId="0" fontId="91" fillId="0" borderId="0" xfId="49" applyFont="1" applyBorder="1" applyAlignment="1">
      <alignment horizontal="left" vertical="center" wrapText="1"/>
      <protection/>
    </xf>
    <xf numFmtId="49" fontId="95" fillId="0" borderId="10" xfId="49" applyNumberFormat="1" applyFont="1" applyBorder="1" applyAlignment="1">
      <alignment horizontal="center" vertical="center"/>
      <protection/>
    </xf>
    <xf numFmtId="49" fontId="95" fillId="0" borderId="19" xfId="49" applyNumberFormat="1" applyFont="1" applyBorder="1" applyAlignment="1">
      <alignment horizontal="center" vertical="center"/>
      <protection/>
    </xf>
    <xf numFmtId="49" fontId="96" fillId="0" borderId="19" xfId="49" applyNumberFormat="1" applyFont="1" applyBorder="1" applyAlignment="1">
      <alignment vertical="center"/>
      <protection/>
    </xf>
    <xf numFmtId="49" fontId="97" fillId="0" borderId="19" xfId="49" applyNumberFormat="1" applyFont="1" applyBorder="1" applyAlignment="1">
      <alignment horizontal="center" vertical="center"/>
      <protection/>
    </xf>
    <xf numFmtId="49" fontId="96" fillId="0" borderId="10" xfId="49" applyNumberFormat="1" applyFont="1" applyBorder="1" applyAlignment="1">
      <alignment horizontal="center" vertical="center"/>
      <protection/>
    </xf>
    <xf numFmtId="49" fontId="97" fillId="0" borderId="10" xfId="49" applyNumberFormat="1" applyFont="1" applyBorder="1" applyAlignment="1">
      <alignment vertical="center"/>
      <protection/>
    </xf>
    <xf numFmtId="49" fontId="96" fillId="0" borderId="10" xfId="49" applyNumberFormat="1" applyFont="1" applyBorder="1" applyAlignment="1">
      <alignment vertical="center"/>
      <protection/>
    </xf>
    <xf numFmtId="49" fontId="97" fillId="0" borderId="10" xfId="49" applyNumberFormat="1" applyFont="1" applyBorder="1" applyAlignment="1">
      <alignment horizontal="left" vertical="center"/>
      <protection/>
    </xf>
    <xf numFmtId="0" fontId="67" fillId="35" borderId="0" xfId="49" applyFont="1" applyFill="1" applyBorder="1" applyAlignment="1">
      <alignment vertical="center"/>
      <protection/>
    </xf>
    <xf numFmtId="0" fontId="81" fillId="0" borderId="18" xfId="49" applyFont="1" applyBorder="1" applyAlignment="1">
      <alignment vertical="center"/>
      <protection/>
    </xf>
    <xf numFmtId="0" fontId="81" fillId="0" borderId="19" xfId="49" applyFont="1" applyBorder="1" applyAlignment="1">
      <alignment vertical="center"/>
      <protection/>
    </xf>
    <xf numFmtId="0" fontId="81" fillId="0" borderId="20" xfId="49" applyFont="1" applyBorder="1" applyAlignment="1">
      <alignment vertical="center"/>
      <protection/>
    </xf>
    <xf numFmtId="49" fontId="81" fillId="0" borderId="18" xfId="49" applyNumberFormat="1" applyFont="1" applyBorder="1" applyAlignment="1">
      <alignment horizontal="center" vertical="center"/>
      <protection/>
    </xf>
    <xf numFmtId="49" fontId="81" fillId="0" borderId="19" xfId="49" applyNumberFormat="1" applyFont="1" applyBorder="1" applyAlignment="1">
      <alignment vertical="center"/>
      <protection/>
    </xf>
    <xf numFmtId="49" fontId="81" fillId="0" borderId="19" xfId="49" applyNumberFormat="1" applyFont="1" applyBorder="1" applyAlignment="1">
      <alignment horizontal="center" vertical="center"/>
      <protection/>
    </xf>
    <xf numFmtId="49" fontId="81" fillId="0" borderId="20" xfId="49" applyNumberFormat="1" applyFont="1" applyBorder="1" applyAlignment="1">
      <alignment horizontal="center" vertical="center"/>
      <protection/>
    </xf>
    <xf numFmtId="49" fontId="82" fillId="0" borderId="19" xfId="49" applyNumberFormat="1" applyFont="1" applyBorder="1" applyAlignment="1">
      <alignment vertical="center"/>
      <protection/>
    </xf>
    <xf numFmtId="49" fontId="82" fillId="0" borderId="20" xfId="49" applyNumberFormat="1" applyFont="1" applyBorder="1" applyAlignment="1">
      <alignment horizontal="left" vertical="center"/>
      <protection/>
    </xf>
    <xf numFmtId="49" fontId="81" fillId="0" borderId="18" xfId="49" applyNumberFormat="1" applyFont="1" applyBorder="1" applyAlignment="1">
      <alignment horizontal="left" vertical="center"/>
      <protection/>
    </xf>
    <xf numFmtId="49" fontId="81" fillId="0" borderId="19" xfId="49" applyNumberFormat="1" applyFont="1" applyBorder="1" applyAlignment="1">
      <alignment horizontal="left" vertical="center"/>
      <protection/>
    </xf>
    <xf numFmtId="49" fontId="85" fillId="0" borderId="16" xfId="49" applyNumberFormat="1" applyFont="1" applyBorder="1" applyAlignment="1">
      <alignment vertical="center"/>
      <protection/>
    </xf>
    <xf numFmtId="49" fontId="85" fillId="0" borderId="11" xfId="49" applyNumberFormat="1" applyFont="1" applyBorder="1" applyAlignment="1">
      <alignment vertical="center"/>
      <protection/>
    </xf>
    <xf numFmtId="49" fontId="85" fillId="0" borderId="12" xfId="49" applyNumberFormat="1" applyFont="1" applyBorder="1" applyAlignment="1">
      <alignment horizontal="right" vertical="center"/>
      <protection/>
    </xf>
    <xf numFmtId="49" fontId="85" fillId="0" borderId="16" xfId="49" applyNumberFormat="1" applyFont="1" applyBorder="1" applyAlignment="1">
      <alignment horizontal="center" vertical="center"/>
      <protection/>
    </xf>
    <xf numFmtId="49" fontId="85" fillId="0" borderId="11" xfId="49" applyNumberFormat="1" applyFont="1" applyBorder="1" applyAlignment="1">
      <alignment horizontal="center" vertical="center"/>
      <protection/>
    </xf>
    <xf numFmtId="49" fontId="85" fillId="0" borderId="12" xfId="49" applyNumberFormat="1" applyFont="1" applyBorder="1" applyAlignment="1">
      <alignment vertical="center"/>
      <protection/>
    </xf>
    <xf numFmtId="49" fontId="86" fillId="0" borderId="11" xfId="49" applyNumberFormat="1" applyFont="1" applyBorder="1" applyAlignment="1">
      <alignment vertical="center"/>
      <protection/>
    </xf>
    <xf numFmtId="49" fontId="86" fillId="0" borderId="12" xfId="49" applyNumberFormat="1" applyFont="1" applyBorder="1" applyAlignment="1">
      <alignment horizontal="left" vertical="center"/>
      <protection/>
    </xf>
    <xf numFmtId="49" fontId="81" fillId="0" borderId="16" xfId="49" applyNumberFormat="1" applyFont="1" applyBorder="1" applyAlignment="1">
      <alignment vertical="center"/>
      <protection/>
    </xf>
    <xf numFmtId="0" fontId="29" fillId="0" borderId="12" xfId="49" applyFont="1" applyBorder="1" applyAlignment="1">
      <alignment wrapText="1"/>
      <protection/>
    </xf>
    <xf numFmtId="49" fontId="85" fillId="0" borderId="17" xfId="49" applyNumberFormat="1" applyFont="1" applyBorder="1" applyAlignment="1">
      <alignment vertical="center"/>
      <protection/>
    </xf>
    <xf numFmtId="49" fontId="85" fillId="0" borderId="0" xfId="49" applyNumberFormat="1" applyFont="1" applyAlignment="1">
      <alignment vertical="center"/>
      <protection/>
    </xf>
    <xf numFmtId="49" fontId="85" fillId="0" borderId="14" xfId="49" applyNumberFormat="1" applyFont="1" applyBorder="1" applyAlignment="1">
      <alignment horizontal="right" vertical="center"/>
      <protection/>
    </xf>
    <xf numFmtId="49" fontId="85" fillId="0" borderId="17" xfId="49" applyNumberFormat="1" applyFont="1" applyBorder="1" applyAlignment="1">
      <alignment horizontal="center" vertical="center"/>
      <protection/>
    </xf>
    <xf numFmtId="49" fontId="85" fillId="0" borderId="0" xfId="49" applyNumberFormat="1" applyFont="1" applyAlignment="1">
      <alignment horizontal="center" vertical="center"/>
      <protection/>
    </xf>
    <xf numFmtId="49" fontId="85" fillId="0" borderId="14" xfId="49" applyNumberFormat="1" applyFont="1" applyBorder="1" applyAlignment="1">
      <alignment vertical="center"/>
      <protection/>
    </xf>
    <xf numFmtId="49" fontId="86" fillId="0" borderId="0" xfId="49" applyNumberFormat="1" applyFont="1" applyBorder="1" applyAlignment="1">
      <alignment vertical="center"/>
      <protection/>
    </xf>
    <xf numFmtId="49" fontId="86" fillId="0" borderId="14" xfId="49" applyNumberFormat="1" applyFont="1" applyBorder="1" applyAlignment="1">
      <alignment horizontal="left" vertical="center"/>
      <protection/>
    </xf>
    <xf numFmtId="49" fontId="86" fillId="0" borderId="10" xfId="49" applyNumberFormat="1" applyFont="1" applyBorder="1" applyAlignment="1">
      <alignment vertical="center"/>
      <protection/>
    </xf>
    <xf numFmtId="49" fontId="85" fillId="0" borderId="10" xfId="49" applyNumberFormat="1" applyFont="1" applyBorder="1" applyAlignment="1">
      <alignment vertical="center"/>
      <protection/>
    </xf>
    <xf numFmtId="49" fontId="86" fillId="0" borderId="15" xfId="49" applyNumberFormat="1" applyFont="1" applyBorder="1" applyAlignment="1">
      <alignment horizontal="left" vertical="center"/>
      <protection/>
    </xf>
    <xf numFmtId="49" fontId="85" fillId="0" borderId="13" xfId="49" applyNumberFormat="1" applyFont="1" applyBorder="1" applyAlignment="1">
      <alignment vertical="center"/>
      <protection/>
    </xf>
    <xf numFmtId="49" fontId="85" fillId="0" borderId="15" xfId="49" applyNumberFormat="1" applyFont="1" applyBorder="1" applyAlignment="1">
      <alignment horizontal="right" vertical="center"/>
      <protection/>
    </xf>
    <xf numFmtId="49" fontId="85" fillId="0" borderId="11" xfId="49" applyNumberFormat="1" applyFont="1" applyBorder="1" applyAlignment="1">
      <alignment horizontal="right" vertical="center"/>
      <protection/>
    </xf>
    <xf numFmtId="0" fontId="81" fillId="0" borderId="13" xfId="49" applyFont="1" applyBorder="1" applyAlignment="1">
      <alignment vertical="center"/>
      <protection/>
    </xf>
    <xf numFmtId="0" fontId="81" fillId="0" borderId="10" xfId="49" applyFont="1" applyBorder="1" applyAlignment="1">
      <alignment vertical="center"/>
      <protection/>
    </xf>
    <xf numFmtId="0" fontId="81" fillId="0" borderId="15" xfId="49" applyFont="1" applyBorder="1" applyAlignment="1">
      <alignment vertical="center"/>
      <protection/>
    </xf>
    <xf numFmtId="49" fontId="85" fillId="0" borderId="13" xfId="49" applyNumberFormat="1" applyFont="1" applyBorder="1" applyAlignment="1">
      <alignment horizontal="center" vertical="center"/>
      <protection/>
    </xf>
    <xf numFmtId="49" fontId="85" fillId="0" borderId="10" xfId="49" applyNumberFormat="1" applyFont="1" applyBorder="1" applyAlignment="1">
      <alignment horizontal="center" vertical="center"/>
      <protection/>
    </xf>
    <xf numFmtId="49" fontId="85" fillId="0" borderId="15" xfId="49" applyNumberFormat="1" applyFont="1" applyBorder="1" applyAlignment="1">
      <alignment vertical="center"/>
      <protection/>
    </xf>
    <xf numFmtId="49" fontId="102" fillId="0" borderId="0" xfId="49" applyNumberFormat="1" applyFont="1" applyAlignment="1">
      <alignment vertical="top"/>
      <protection/>
    </xf>
    <xf numFmtId="49" fontId="103" fillId="0" borderId="0" xfId="49" applyNumberFormat="1" applyFont="1" applyAlignment="1">
      <alignment horizontal="left" vertical="top"/>
      <protection/>
    </xf>
    <xf numFmtId="49" fontId="79" fillId="0" borderId="0" xfId="49" applyNumberFormat="1" applyFont="1">
      <alignment/>
      <protection/>
    </xf>
    <xf numFmtId="49" fontId="80" fillId="0" borderId="0" xfId="49" applyNumberFormat="1" applyFont="1">
      <alignment/>
      <protection/>
    </xf>
    <xf numFmtId="49" fontId="78" fillId="0" borderId="0" xfId="49" applyNumberFormat="1" applyFont="1" applyAlignment="1">
      <alignment horizontal="left"/>
      <protection/>
    </xf>
    <xf numFmtId="49" fontId="81" fillId="33" borderId="0" xfId="49" applyNumberFormat="1" applyFont="1" applyFill="1" applyBorder="1" applyAlignment="1">
      <alignment horizontal="right" vertical="center"/>
      <protection/>
    </xf>
    <xf numFmtId="49" fontId="84" fillId="0" borderId="21" xfId="49" applyNumberFormat="1" applyFont="1" applyBorder="1" applyAlignment="1">
      <alignment vertical="center"/>
      <protection/>
    </xf>
    <xf numFmtId="0" fontId="83" fillId="0" borderId="21" xfId="49" applyFont="1" applyBorder="1" applyAlignment="1">
      <alignment horizontal="right" vertical="center"/>
      <protection/>
    </xf>
    <xf numFmtId="49" fontId="83" fillId="0" borderId="21" xfId="49" applyNumberFormat="1" applyFont="1" applyBorder="1" applyAlignment="1">
      <alignment horizontal="right" vertical="center"/>
      <protection/>
    </xf>
    <xf numFmtId="0" fontId="104" fillId="0" borderId="21" xfId="49" applyFont="1" applyBorder="1" applyAlignment="1">
      <alignment vertical="center"/>
      <protection/>
    </xf>
    <xf numFmtId="0" fontId="104" fillId="0" borderId="0" xfId="49" applyFont="1" applyAlignment="1">
      <alignment vertical="center"/>
      <protection/>
    </xf>
    <xf numFmtId="49" fontId="86" fillId="33" borderId="22" xfId="49" applyNumberFormat="1" applyFont="1" applyFill="1" applyBorder="1" applyAlignment="1">
      <alignment vertical="center"/>
      <protection/>
    </xf>
    <xf numFmtId="49" fontId="87" fillId="33" borderId="0" xfId="49" applyNumberFormat="1" applyFont="1" applyFill="1" applyBorder="1" applyAlignment="1">
      <alignment horizontal="right" vertical="center"/>
      <protection/>
    </xf>
    <xf numFmtId="49" fontId="88" fillId="0" borderId="0" xfId="49" applyNumberFormat="1" applyFont="1" applyAlignment="1">
      <alignment horizontal="center" vertical="center"/>
      <protection/>
    </xf>
    <xf numFmtId="49" fontId="88" fillId="0" borderId="0" xfId="49" applyNumberFormat="1" applyFont="1" applyAlignment="1">
      <alignment vertical="center"/>
      <protection/>
    </xf>
    <xf numFmtId="49" fontId="83" fillId="33" borderId="0" xfId="49" applyNumberFormat="1" applyFont="1" applyFill="1" applyBorder="1" applyAlignment="1">
      <alignment horizontal="center" vertical="center"/>
      <protection/>
    </xf>
    <xf numFmtId="0" fontId="105" fillId="34" borderId="10" xfId="49" applyFont="1" applyFill="1" applyBorder="1" applyAlignment="1">
      <alignment horizontal="center"/>
      <protection/>
    </xf>
    <xf numFmtId="49" fontId="89" fillId="0" borderId="10" xfId="49" applyNumberFormat="1" applyFont="1" applyBorder="1" applyAlignment="1">
      <alignment horizontal="left" vertical="center"/>
      <protection/>
    </xf>
    <xf numFmtId="49" fontId="89" fillId="0" borderId="10" xfId="49" applyNumberFormat="1" applyFont="1" applyBorder="1" applyAlignment="1">
      <alignment vertical="center"/>
      <protection/>
    </xf>
    <xf numFmtId="49" fontId="89" fillId="0" borderId="0" xfId="49" applyNumberFormat="1" applyFont="1" applyAlignment="1">
      <alignment vertical="center"/>
      <protection/>
    </xf>
    <xf numFmtId="49" fontId="89" fillId="33" borderId="0" xfId="49" applyNumberFormat="1" applyFont="1" applyFill="1" applyBorder="1" applyAlignment="1">
      <alignment horizontal="center" vertical="center"/>
      <protection/>
    </xf>
    <xf numFmtId="0" fontId="89" fillId="0" borderId="19" xfId="49" applyFont="1" applyBorder="1" applyAlignment="1">
      <alignment vertical="center"/>
      <protection/>
    </xf>
    <xf numFmtId="0" fontId="105" fillId="34" borderId="10" xfId="49" applyFont="1" applyFill="1" applyBorder="1" applyAlignment="1">
      <alignment horizontal="right" wrapText="1"/>
      <protection/>
    </xf>
    <xf numFmtId="0" fontId="92" fillId="34" borderId="20" xfId="49" applyFont="1" applyFill="1" applyBorder="1" applyAlignment="1">
      <alignment horizontal="right"/>
      <protection/>
    </xf>
    <xf numFmtId="0" fontId="89" fillId="0" borderId="16" xfId="49" applyFont="1" applyBorder="1" applyAlignment="1">
      <alignment vertical="center"/>
      <protection/>
    </xf>
    <xf numFmtId="0" fontId="29" fillId="34" borderId="12" xfId="49" applyFont="1" applyFill="1" applyBorder="1" applyAlignment="1">
      <alignment wrapText="1"/>
      <protection/>
    </xf>
    <xf numFmtId="49" fontId="29" fillId="0" borderId="10" xfId="49" applyNumberFormat="1" applyFont="1" applyBorder="1" applyAlignment="1">
      <alignment wrapText="1"/>
      <protection/>
    </xf>
    <xf numFmtId="49" fontId="29" fillId="0" borderId="15" xfId="49" applyNumberFormat="1" applyFont="1" applyBorder="1" applyAlignment="1">
      <alignment wrapText="1"/>
      <protection/>
    </xf>
    <xf numFmtId="49" fontId="89" fillId="0" borderId="12" xfId="49" applyNumberFormat="1" applyFont="1" applyBorder="1" applyAlignment="1">
      <alignment vertical="center"/>
      <protection/>
    </xf>
    <xf numFmtId="49" fontId="89" fillId="0" borderId="17" xfId="49" applyNumberFormat="1" applyFont="1" applyBorder="1" applyAlignment="1">
      <alignment vertical="center"/>
      <protection/>
    </xf>
    <xf numFmtId="0" fontId="106" fillId="0" borderId="10" xfId="49" applyFont="1" applyBorder="1" applyAlignment="1">
      <alignment vertical="center"/>
      <protection/>
    </xf>
    <xf numFmtId="0" fontId="29" fillId="34" borderId="15" xfId="49" applyFont="1" applyFill="1" applyBorder="1" applyAlignment="1">
      <alignment wrapText="1"/>
      <protection/>
    </xf>
    <xf numFmtId="49" fontId="29" fillId="0" borderId="0" xfId="49" applyNumberFormat="1" applyFont="1" applyAlignment="1">
      <alignment wrapText="1"/>
      <protection/>
    </xf>
    <xf numFmtId="0" fontId="29" fillId="34" borderId="14" xfId="49" applyFont="1" applyFill="1" applyBorder="1" applyAlignment="1">
      <alignment wrapText="1"/>
      <protection/>
    </xf>
    <xf numFmtId="49" fontId="89" fillId="0" borderId="0" xfId="49" applyNumberFormat="1" applyFont="1" applyAlignment="1">
      <alignment horizontal="left" vertical="center"/>
      <protection/>
    </xf>
    <xf numFmtId="49" fontId="29" fillId="0" borderId="14" xfId="49" applyNumberFormat="1" applyFont="1" applyBorder="1" applyAlignment="1">
      <alignment wrapText="1"/>
      <protection/>
    </xf>
    <xf numFmtId="0" fontId="92" fillId="34" borderId="15" xfId="49" applyFont="1" applyFill="1" applyBorder="1" applyAlignment="1">
      <alignment horizontal="right"/>
      <protection/>
    </xf>
    <xf numFmtId="49" fontId="89" fillId="0" borderId="14" xfId="49" applyNumberFormat="1" applyFont="1" applyBorder="1" applyAlignment="1">
      <alignment vertical="center"/>
      <protection/>
    </xf>
    <xf numFmtId="0" fontId="77" fillId="0" borderId="0" xfId="49" applyFont="1" applyAlignment="1">
      <alignment horizontal="center" vertical="center"/>
      <protection/>
    </xf>
    <xf numFmtId="0" fontId="83" fillId="0" borderId="19" xfId="49" applyFont="1" applyBorder="1" applyAlignment="1">
      <alignment vertical="center"/>
      <protection/>
    </xf>
    <xf numFmtId="0" fontId="67" fillId="35" borderId="17" xfId="49" applyFont="1" applyFill="1" applyBorder="1" applyAlignment="1">
      <alignment vertical="center"/>
      <protection/>
    </xf>
    <xf numFmtId="49" fontId="29" fillId="0" borderId="0" xfId="49" applyNumberFormat="1" applyFont="1" applyBorder="1" applyAlignment="1">
      <alignment wrapText="1"/>
      <protection/>
    </xf>
    <xf numFmtId="0" fontId="107" fillId="35" borderId="0" xfId="49" applyFont="1" applyFill="1" applyBorder="1" applyAlignment="1">
      <alignment horizontal="right" vertical="center"/>
      <protection/>
    </xf>
    <xf numFmtId="0" fontId="29" fillId="0" borderId="0" xfId="49" applyFont="1" applyBorder="1" applyAlignment="1">
      <alignment wrapText="1"/>
      <protection/>
    </xf>
    <xf numFmtId="0" fontId="89" fillId="0" borderId="15" xfId="49" applyFont="1" applyBorder="1" applyAlignment="1">
      <alignment horizontal="right" vertical="center"/>
      <protection/>
    </xf>
    <xf numFmtId="0" fontId="29" fillId="34" borderId="0" xfId="49" applyFont="1" applyFill="1" applyBorder="1" applyAlignment="1">
      <alignment wrapText="1"/>
      <protection/>
    </xf>
    <xf numFmtId="0" fontId="91" fillId="35" borderId="12" xfId="49" applyFont="1" applyFill="1" applyBorder="1" applyAlignment="1">
      <alignment vertical="center"/>
      <protection/>
    </xf>
    <xf numFmtId="49" fontId="89" fillId="0" borderId="15" xfId="49" applyNumberFormat="1" applyFont="1" applyBorder="1" applyAlignment="1">
      <alignment vertical="center"/>
      <protection/>
    </xf>
    <xf numFmtId="49" fontId="89" fillId="0" borderId="11" xfId="49" applyNumberFormat="1" applyFont="1" applyBorder="1" applyAlignment="1">
      <alignment vertical="center"/>
      <protection/>
    </xf>
    <xf numFmtId="49" fontId="85" fillId="33" borderId="17" xfId="49" applyNumberFormat="1" applyFont="1" applyFill="1" applyBorder="1" applyAlignment="1">
      <alignment horizontal="center" vertical="center"/>
      <protection/>
    </xf>
    <xf numFmtId="49" fontId="29" fillId="38" borderId="0" xfId="49" applyNumberFormat="1" applyFont="1" applyFill="1" applyBorder="1" applyAlignment="1">
      <alignment wrapText="1"/>
      <protection/>
    </xf>
    <xf numFmtId="49" fontId="85" fillId="38" borderId="0" xfId="49" applyNumberFormat="1" applyFont="1" applyFill="1" applyBorder="1" applyAlignment="1">
      <alignment horizontal="center" vertical="center"/>
      <protection/>
    </xf>
    <xf numFmtId="49" fontId="89" fillId="38" borderId="0" xfId="49" applyNumberFormat="1" applyFont="1" applyFill="1" applyBorder="1" applyAlignment="1">
      <alignment vertical="center"/>
      <protection/>
    </xf>
    <xf numFmtId="0" fontId="89" fillId="38" borderId="10" xfId="49" applyFont="1" applyFill="1" applyBorder="1" applyAlignment="1">
      <alignment vertical="center"/>
      <protection/>
    </xf>
    <xf numFmtId="49" fontId="29" fillId="38" borderId="10" xfId="49" applyNumberFormat="1" applyFont="1" applyFill="1" applyBorder="1" applyAlignment="1">
      <alignment wrapText="1"/>
      <protection/>
    </xf>
    <xf numFmtId="0" fontId="29" fillId="35" borderId="0" xfId="49" applyFont="1" applyFill="1" applyBorder="1" applyAlignment="1">
      <alignment wrapText="1"/>
      <protection/>
    </xf>
    <xf numFmtId="0" fontId="86" fillId="38" borderId="11" xfId="49" applyFont="1" applyFill="1" applyBorder="1" applyAlignment="1">
      <alignment horizontal="right" vertical="center"/>
      <protection/>
    </xf>
    <xf numFmtId="0" fontId="89" fillId="38" borderId="13" xfId="49" applyFont="1" applyFill="1" applyBorder="1" applyAlignment="1">
      <alignment vertical="center"/>
      <protection/>
    </xf>
    <xf numFmtId="49" fontId="89" fillId="38" borderId="10" xfId="49" applyNumberFormat="1" applyFont="1" applyFill="1" applyBorder="1" applyAlignment="1">
      <alignment vertical="center"/>
      <protection/>
    </xf>
    <xf numFmtId="49" fontId="29" fillId="38" borderId="15" xfId="49" applyNumberFormat="1" applyFont="1" applyFill="1" applyBorder="1" applyAlignment="1">
      <alignment wrapText="1"/>
      <protection/>
    </xf>
    <xf numFmtId="49" fontId="89" fillId="38" borderId="16" xfId="49" applyNumberFormat="1" applyFont="1" applyFill="1" applyBorder="1" applyAlignment="1">
      <alignment horizontal="center" vertical="center"/>
      <protection/>
    </xf>
    <xf numFmtId="49" fontId="89" fillId="38" borderId="11" xfId="49" applyNumberFormat="1" applyFont="1" applyFill="1" applyBorder="1" applyAlignment="1">
      <alignment vertical="center"/>
      <protection/>
    </xf>
    <xf numFmtId="49" fontId="89" fillId="38" borderId="17" xfId="49" applyNumberFormat="1" applyFont="1" applyFill="1" applyBorder="1" applyAlignment="1">
      <alignment vertical="center"/>
      <protection/>
    </xf>
    <xf numFmtId="49" fontId="89" fillId="0" borderId="14" xfId="49" applyNumberFormat="1" applyFont="1" applyBorder="1" applyAlignment="1">
      <alignment horizontal="left" vertical="center"/>
      <protection/>
    </xf>
    <xf numFmtId="49" fontId="100" fillId="0" borderId="15" xfId="49" applyNumberFormat="1" applyFont="1" applyBorder="1" applyAlignment="1">
      <alignment horizontal="right" vertical="center"/>
      <protection/>
    </xf>
    <xf numFmtId="49" fontId="100" fillId="0" borderId="0" xfId="49" applyNumberFormat="1" applyFont="1" applyAlignment="1">
      <alignment horizontal="right" vertical="center"/>
      <protection/>
    </xf>
    <xf numFmtId="49" fontId="83" fillId="0" borderId="10" xfId="49" applyNumberFormat="1" applyFont="1" applyBorder="1" applyAlignment="1">
      <alignment horizontal="center" vertical="center"/>
      <protection/>
    </xf>
    <xf numFmtId="49" fontId="89" fillId="0" borderId="19" xfId="49" applyNumberFormat="1" applyFont="1" applyBorder="1" applyAlignment="1">
      <alignment horizontal="center" vertical="center"/>
      <protection/>
    </xf>
    <xf numFmtId="1" fontId="89" fillId="0" borderId="19" xfId="49" applyNumberFormat="1" applyFont="1" applyBorder="1" applyAlignment="1">
      <alignment horizontal="center" vertical="center"/>
      <protection/>
    </xf>
    <xf numFmtId="49" fontId="83" fillId="0" borderId="19" xfId="49" applyNumberFormat="1" applyFont="1" applyBorder="1" applyAlignment="1">
      <alignment vertical="center"/>
      <protection/>
    </xf>
    <xf numFmtId="49" fontId="77" fillId="0" borderId="19" xfId="49" applyNumberFormat="1" applyFont="1" applyBorder="1" applyAlignment="1">
      <alignment vertical="center"/>
      <protection/>
    </xf>
    <xf numFmtId="49" fontId="100" fillId="0" borderId="19" xfId="49" applyNumberFormat="1" applyFont="1" applyBorder="1" applyAlignment="1">
      <alignment horizontal="right" vertical="center"/>
      <protection/>
    </xf>
    <xf numFmtId="49" fontId="100" fillId="0" borderId="10" xfId="49" applyNumberFormat="1" applyFont="1" applyBorder="1" applyAlignment="1">
      <alignment horizontal="right" vertical="center"/>
      <protection/>
    </xf>
    <xf numFmtId="49" fontId="81" fillId="33" borderId="18" xfId="49" applyNumberFormat="1" applyFont="1" applyFill="1" applyBorder="1" applyAlignment="1">
      <alignment horizontal="center" vertical="center"/>
      <protection/>
    </xf>
    <xf numFmtId="49" fontId="81" fillId="33" borderId="19" xfId="49" applyNumberFormat="1" applyFont="1" applyFill="1" applyBorder="1" applyAlignment="1">
      <alignment vertical="center"/>
      <protection/>
    </xf>
    <xf numFmtId="49" fontId="81" fillId="33" borderId="19" xfId="49" applyNumberFormat="1" applyFont="1" applyFill="1" applyBorder="1" applyAlignment="1">
      <alignment horizontal="center" vertical="center"/>
      <protection/>
    </xf>
    <xf numFmtId="49" fontId="81" fillId="33" borderId="20" xfId="49" applyNumberFormat="1" applyFont="1" applyFill="1" applyBorder="1" applyAlignment="1">
      <alignment horizontal="center" vertical="center"/>
      <protection/>
    </xf>
    <xf numFmtId="49" fontId="82" fillId="33" borderId="19" xfId="49" applyNumberFormat="1" applyFont="1" applyFill="1" applyBorder="1" applyAlignment="1">
      <alignment vertical="center"/>
      <protection/>
    </xf>
    <xf numFmtId="49" fontId="82" fillId="33" borderId="20" xfId="49" applyNumberFormat="1" applyFont="1" applyFill="1" applyBorder="1" applyAlignment="1">
      <alignment vertical="center"/>
      <protection/>
    </xf>
    <xf numFmtId="49" fontId="81" fillId="33" borderId="18" xfId="49" applyNumberFormat="1" applyFont="1" applyFill="1" applyBorder="1" applyAlignment="1">
      <alignment horizontal="left" vertical="center"/>
      <protection/>
    </xf>
    <xf numFmtId="49" fontId="81" fillId="33" borderId="19" xfId="49" applyNumberFormat="1" applyFont="1" applyFill="1" applyBorder="1" applyAlignment="1">
      <alignment horizontal="left" vertical="center"/>
      <protection/>
    </xf>
    <xf numFmtId="49" fontId="82" fillId="35" borderId="20" xfId="49" applyNumberFormat="1" applyFont="1" applyFill="1" applyBorder="1" applyAlignment="1">
      <alignment vertical="center"/>
      <protection/>
    </xf>
    <xf numFmtId="49" fontId="85" fillId="35" borderId="12" xfId="49" applyNumberFormat="1" applyFont="1" applyFill="1" applyBorder="1" applyAlignment="1">
      <alignment vertical="center"/>
      <protection/>
    </xf>
    <xf numFmtId="49" fontId="86" fillId="0" borderId="12" xfId="49" applyNumberFormat="1" applyFont="1" applyBorder="1" applyAlignment="1">
      <alignment vertical="center"/>
      <protection/>
    </xf>
    <xf numFmtId="49" fontId="81" fillId="35" borderId="16" xfId="49" applyNumberFormat="1" applyFont="1" applyFill="1" applyBorder="1" applyAlignment="1">
      <alignment vertical="center"/>
      <protection/>
    </xf>
    <xf numFmtId="49" fontId="81" fillId="33" borderId="11" xfId="49" applyNumberFormat="1" applyFont="1" applyFill="1" applyBorder="1" applyAlignment="1">
      <alignment vertical="center"/>
      <protection/>
    </xf>
    <xf numFmtId="49" fontId="86" fillId="33" borderId="12" xfId="49" applyNumberFormat="1" applyFont="1" applyFill="1" applyBorder="1" applyAlignment="1">
      <alignment vertical="center"/>
      <protection/>
    </xf>
    <xf numFmtId="0" fontId="85" fillId="35" borderId="0" xfId="49" applyFont="1" applyFill="1" applyBorder="1" applyAlignment="1">
      <alignment vertical="center"/>
      <protection/>
    </xf>
    <xf numFmtId="49" fontId="85" fillId="35" borderId="14" xfId="49" applyNumberFormat="1" applyFont="1" applyFill="1" applyBorder="1" applyAlignment="1">
      <alignment vertical="center"/>
      <protection/>
    </xf>
    <xf numFmtId="49" fontId="86" fillId="0" borderId="0" xfId="49" applyNumberFormat="1" applyFont="1" applyAlignment="1">
      <alignment vertical="center"/>
      <protection/>
    </xf>
    <xf numFmtId="49" fontId="86" fillId="0" borderId="14" xfId="49" applyNumberFormat="1" applyFont="1" applyBorder="1" applyAlignment="1">
      <alignment vertical="center"/>
      <protection/>
    </xf>
    <xf numFmtId="49" fontId="86" fillId="0" borderId="15" xfId="49" applyNumberFormat="1" applyFont="1" applyBorder="1" applyAlignment="1">
      <alignment vertical="center"/>
      <protection/>
    </xf>
    <xf numFmtId="49" fontId="85" fillId="33" borderId="11" xfId="49" applyNumberFormat="1" applyFont="1" applyFill="1" applyBorder="1" applyAlignment="1">
      <alignment horizontal="right" vertical="center"/>
      <protection/>
    </xf>
    <xf numFmtId="49" fontId="85" fillId="33" borderId="12" xfId="49" applyNumberFormat="1" applyFont="1" applyFill="1" applyBorder="1" applyAlignment="1">
      <alignment horizontal="right" vertical="center"/>
      <protection/>
    </xf>
    <xf numFmtId="49" fontId="85" fillId="35" borderId="15" xfId="49" applyNumberFormat="1" applyFont="1" applyFill="1" applyBorder="1" applyAlignment="1">
      <alignment vertical="center"/>
      <protection/>
    </xf>
    <xf numFmtId="0" fontId="98" fillId="35" borderId="15" xfId="49" applyFont="1" applyFill="1" applyBorder="1" applyAlignment="1">
      <alignment horizontal="right" vertical="center"/>
      <protection/>
    </xf>
    <xf numFmtId="0" fontId="67" fillId="0" borderId="11" xfId="49" applyFont="1" applyBorder="1">
      <alignment/>
      <protection/>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dxfs count="22">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00FFFF"/>
      </font>
      <fill>
        <patternFill patternType="solid">
          <fgColor rgb="FF00FFFF"/>
          <bgColor rgb="FF00FFFF"/>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00FF"/>
      </font>
      <fill>
        <patternFill patternType="solid">
          <fgColor rgb="FF0000FF"/>
          <bgColor rgb="FF0000FF"/>
        </patternFill>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000000"/>
      </font>
      <fill>
        <patternFill patternType="none"/>
      </fill>
      <alignment wrapText="1"/>
      <border>
        <left/>
        <right/>
        <top/>
        <bottom/>
      </border>
    </dxf>
    <dxf>
      <font>
        <color rgb="FFFF00FF"/>
      </font>
      <fill>
        <patternFill patternType="solid">
          <fgColor rgb="FFFF00FF"/>
          <bgColor rgb="FFFF00FF"/>
        </patternFill>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000000"/>
      </font>
      <fill>
        <patternFill patternType="none"/>
      </fill>
      <alignment wrapText="1"/>
      <border>
        <left/>
        <right/>
        <top/>
        <bottom/>
      </border>
    </dxf>
    <dxf>
      <font>
        <color rgb="FFFFFFFF"/>
      </font>
      <fill>
        <patternFill patternType="none"/>
      </fill>
      <border>
        <left>
          <color rgb="FF000000"/>
        </left>
        <right>
          <color rgb="FF000000"/>
        </right>
        <top>
          <color rgb="FF000000"/>
        </top>
        <bottom>
          <color rgb="FF000000"/>
        </bottom>
      </border>
    </dxf>
    <dxf>
      <font>
        <color rgb="FF00FF00"/>
      </font>
      <fill>
        <patternFill patternType="solid">
          <fgColor rgb="FF00FF00"/>
          <bgColor rgb="FF00FF00"/>
        </patternFill>
      </fill>
      <alignment wrapText="1" readingOrder="0"/>
      <border>
        <left>
          <color rgb="FF000000"/>
        </left>
        <right>
          <color rgb="FF000000"/>
        </right>
        <top>
          <color rgb="FF000000"/>
        </top>
        <bottom>
          <color rgb="FF000000"/>
        </bottom>
      </border>
    </dxf>
    <dxf>
      <font>
        <color rgb="FF00FFFF"/>
      </font>
      <fill>
        <patternFill patternType="solid">
          <fgColor rgb="FF00FFFF"/>
          <bgColor rgb="FF00FFFF"/>
        </patternFill>
      </fill>
      <alignment wrapText="1" readingOrder="0"/>
      <border>
        <left>
          <color rgb="FF000000"/>
        </left>
        <right>
          <color rgb="FF000000"/>
        </right>
        <top/>
        <bottom>
          <color rgb="FF000000"/>
        </bottom>
      </border>
    </dxf>
    <dxf>
      <font>
        <color rgb="FF000000"/>
      </font>
      <fill>
        <patternFill patternType="none"/>
      </fill>
      <alignment wrapText="1" readingOrder="0"/>
      <border>
        <left>
          <color rgb="FF000000"/>
        </left>
        <right>
          <color rgb="FF000000"/>
        </right>
        <top>
          <color rgb="FF000000"/>
        </top>
        <bottom>
          <color rgb="FF000000"/>
        </bottom>
      </border>
    </dxf>
    <dxf>
      <font>
        <color rgb="FFFFFFFF"/>
      </font>
      <fill>
        <patternFill patternType="none"/>
      </fill>
      <alignment wrapText="1" readingOrder="0"/>
      <border>
        <left>
          <color rgb="FF000000"/>
        </left>
        <right>
          <color rgb="FF000000"/>
        </right>
        <top>
          <color rgb="FF000000"/>
        </top>
        <bottom>
          <color rgb="FF000000"/>
        </bottom>
      </border>
    </dxf>
    <dxf>
      <font>
        <color rgb="FF0000FF"/>
      </font>
      <fill>
        <patternFill patternType="solid">
          <fgColor rgb="FF0000FF"/>
          <bgColor rgb="FF0000FF"/>
        </patternFill>
      </fill>
      <alignment wrapText="1" readingOrder="0"/>
      <border>
        <left>
          <color rgb="FF000000"/>
        </left>
        <right>
          <color rgb="FF000000"/>
        </right>
        <top>
          <color rgb="FF000000"/>
        </top>
        <bottom>
          <color rgb="FF000000"/>
        </bottom>
      </border>
    </dxf>
    <dxf>
      <font>
        <color rgb="FFFF00FF"/>
      </font>
      <fill>
        <patternFill patternType="solid">
          <fgColor rgb="FFFF00FF"/>
          <bgColor rgb="FFFF00FF"/>
        </patternFill>
      </fill>
      <alignment wrapText="1" readingOrder="0"/>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142875</xdr:colOff>
      <xdr:row>7</xdr:row>
      <xdr:rowOff>95250</xdr:rowOff>
    </xdr:from>
    <xdr:to>
      <xdr:col>9</xdr:col>
      <xdr:colOff>0</xdr:colOff>
      <xdr:row>9</xdr:row>
      <xdr:rowOff>38100</xdr:rowOff>
    </xdr:to>
    <xdr:sp>
      <xdr:nvSpPr>
        <xdr:cNvPr id="1" name="Comment 1" hidden="1"/>
        <xdr:cNvSpPr>
          <a:spLocks/>
        </xdr:cNvSpPr>
      </xdr:nvSpPr>
      <xdr:spPr>
        <a:xfrm>
          <a:off x="1123950" y="10668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1 τοποθετείται πάντα ο νούμερο 1 seeded του ταμπλό</a:t>
          </a:r>
        </a:p>
      </xdr:txBody>
    </xdr:sp>
    <xdr:clientData/>
  </xdr:twoCellAnchor>
  <xdr:twoCellAnchor editAs="absolute">
    <xdr:from>
      <xdr:col>4</xdr:col>
      <xdr:colOff>142875</xdr:colOff>
      <xdr:row>14</xdr:row>
      <xdr:rowOff>95250</xdr:rowOff>
    </xdr:from>
    <xdr:to>
      <xdr:col>9</xdr:col>
      <xdr:colOff>0</xdr:colOff>
      <xdr:row>16</xdr:row>
      <xdr:rowOff>38100</xdr:rowOff>
    </xdr:to>
    <xdr:sp>
      <xdr:nvSpPr>
        <xdr:cNvPr id="2" name="Comment 2" hidden="1"/>
        <xdr:cNvSpPr>
          <a:spLocks/>
        </xdr:cNvSpPr>
      </xdr:nvSpPr>
      <xdr:spPr>
        <a:xfrm>
          <a:off x="1123950" y="18669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
</a:t>
          </a:r>
        </a:p>
      </xdr:txBody>
    </xdr:sp>
    <xdr:clientData/>
  </xdr:twoCellAnchor>
  <xdr:twoCellAnchor editAs="absolute">
    <xdr:from>
      <xdr:col>4</xdr:col>
      <xdr:colOff>142875</xdr:colOff>
      <xdr:row>15</xdr:row>
      <xdr:rowOff>95250</xdr:rowOff>
    </xdr:from>
    <xdr:to>
      <xdr:col>9</xdr:col>
      <xdr:colOff>0</xdr:colOff>
      <xdr:row>17</xdr:row>
      <xdr:rowOff>38100</xdr:rowOff>
    </xdr:to>
    <xdr:sp>
      <xdr:nvSpPr>
        <xdr:cNvPr id="3" name="Comment 3" hidden="1"/>
        <xdr:cNvSpPr>
          <a:spLocks/>
        </xdr:cNvSpPr>
      </xdr:nvSpPr>
      <xdr:spPr>
        <a:xfrm>
          <a:off x="1123950" y="19812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142875</xdr:colOff>
      <xdr:row>22</xdr:row>
      <xdr:rowOff>95250</xdr:rowOff>
    </xdr:from>
    <xdr:to>
      <xdr:col>9</xdr:col>
      <xdr:colOff>0</xdr:colOff>
      <xdr:row>24</xdr:row>
      <xdr:rowOff>38100</xdr:rowOff>
    </xdr:to>
    <xdr:sp>
      <xdr:nvSpPr>
        <xdr:cNvPr id="4" name="Comment 4" hidden="1"/>
        <xdr:cNvSpPr>
          <a:spLocks/>
        </xdr:cNvSpPr>
      </xdr:nvSpPr>
      <xdr:spPr>
        <a:xfrm>
          <a:off x="1123950" y="27813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
</a:t>
          </a:r>
        </a:p>
      </xdr:txBody>
    </xdr:sp>
    <xdr:clientData/>
  </xdr:twoCellAnchor>
  <xdr:twoCellAnchor editAs="absolute">
    <xdr:from>
      <xdr:col>4</xdr:col>
      <xdr:colOff>142875</xdr:colOff>
      <xdr:row>23</xdr:row>
      <xdr:rowOff>95250</xdr:rowOff>
    </xdr:from>
    <xdr:to>
      <xdr:col>9</xdr:col>
      <xdr:colOff>0</xdr:colOff>
      <xdr:row>25</xdr:row>
      <xdr:rowOff>38100</xdr:rowOff>
    </xdr:to>
    <xdr:sp>
      <xdr:nvSpPr>
        <xdr:cNvPr id="5" name="Comment 5" hidden="1"/>
        <xdr:cNvSpPr>
          <a:spLocks/>
        </xdr:cNvSpPr>
      </xdr:nvSpPr>
      <xdr:spPr>
        <a:xfrm>
          <a:off x="1123950" y="28956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ο παίκτης που είναι seeded 3 ή ο παίκτης 4
</a:t>
          </a:r>
        </a:p>
      </xdr:txBody>
    </xdr:sp>
    <xdr:clientData/>
  </xdr:twoCellAnchor>
  <xdr:twoCellAnchor editAs="absolute">
    <xdr:from>
      <xdr:col>4</xdr:col>
      <xdr:colOff>142875</xdr:colOff>
      <xdr:row>30</xdr:row>
      <xdr:rowOff>95250</xdr:rowOff>
    </xdr:from>
    <xdr:to>
      <xdr:col>9</xdr:col>
      <xdr:colOff>0</xdr:colOff>
      <xdr:row>32</xdr:row>
      <xdr:rowOff>38100</xdr:rowOff>
    </xdr:to>
    <xdr:sp>
      <xdr:nvSpPr>
        <xdr:cNvPr id="6" name="Comment 6" hidden="1"/>
        <xdr:cNvSpPr>
          <a:spLocks/>
        </xdr:cNvSpPr>
      </xdr:nvSpPr>
      <xdr:spPr>
        <a:xfrm>
          <a:off x="1123950" y="36957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a:t>
          </a:r>
        </a:p>
      </xdr:txBody>
    </xdr:sp>
    <xdr:clientData/>
  </xdr:twoCellAnchor>
  <xdr:twoCellAnchor editAs="absolute">
    <xdr:from>
      <xdr:col>4</xdr:col>
      <xdr:colOff>142875</xdr:colOff>
      <xdr:row>31</xdr:row>
      <xdr:rowOff>95250</xdr:rowOff>
    </xdr:from>
    <xdr:to>
      <xdr:col>9</xdr:col>
      <xdr:colOff>0</xdr:colOff>
      <xdr:row>33</xdr:row>
      <xdr:rowOff>38100</xdr:rowOff>
    </xdr:to>
    <xdr:sp>
      <xdr:nvSpPr>
        <xdr:cNvPr id="7" name="Comment 7" hidden="1"/>
        <xdr:cNvSpPr>
          <a:spLocks/>
        </xdr:cNvSpPr>
      </xdr:nvSpPr>
      <xdr:spPr>
        <a:xfrm>
          <a:off x="1123950" y="38100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142875</xdr:colOff>
      <xdr:row>38</xdr:row>
      <xdr:rowOff>95250</xdr:rowOff>
    </xdr:from>
    <xdr:to>
      <xdr:col>9</xdr:col>
      <xdr:colOff>0</xdr:colOff>
      <xdr:row>40</xdr:row>
      <xdr:rowOff>38100</xdr:rowOff>
    </xdr:to>
    <xdr:sp>
      <xdr:nvSpPr>
        <xdr:cNvPr id="8" name="Comment 8" hidden="1"/>
        <xdr:cNvSpPr>
          <a:spLocks/>
        </xdr:cNvSpPr>
      </xdr:nvSpPr>
      <xdr:spPr>
        <a:xfrm>
          <a:off x="1123950" y="46101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a:t>
          </a:r>
        </a:p>
      </xdr:txBody>
    </xdr:sp>
    <xdr:clientData/>
  </xdr:twoCellAnchor>
  <xdr:twoCellAnchor editAs="absolute">
    <xdr:from>
      <xdr:col>4</xdr:col>
      <xdr:colOff>142875</xdr:colOff>
      <xdr:row>39</xdr:row>
      <xdr:rowOff>95250</xdr:rowOff>
    </xdr:from>
    <xdr:to>
      <xdr:col>9</xdr:col>
      <xdr:colOff>0</xdr:colOff>
      <xdr:row>41</xdr:row>
      <xdr:rowOff>38100</xdr:rowOff>
    </xdr:to>
    <xdr:sp>
      <xdr:nvSpPr>
        <xdr:cNvPr id="9" name="Comment 9" hidden="1"/>
        <xdr:cNvSpPr>
          <a:spLocks/>
        </xdr:cNvSpPr>
      </xdr:nvSpPr>
      <xdr:spPr>
        <a:xfrm>
          <a:off x="1123950" y="47244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a:t>
          </a:r>
        </a:p>
      </xdr:txBody>
    </xdr:sp>
    <xdr:clientData/>
  </xdr:twoCellAnchor>
  <xdr:twoCellAnchor editAs="absolute">
    <xdr:from>
      <xdr:col>4</xdr:col>
      <xdr:colOff>142875</xdr:colOff>
      <xdr:row>46</xdr:row>
      <xdr:rowOff>95250</xdr:rowOff>
    </xdr:from>
    <xdr:to>
      <xdr:col>9</xdr:col>
      <xdr:colOff>0</xdr:colOff>
      <xdr:row>48</xdr:row>
      <xdr:rowOff>38100</xdr:rowOff>
    </xdr:to>
    <xdr:sp>
      <xdr:nvSpPr>
        <xdr:cNvPr id="10" name="Comment 10" hidden="1"/>
        <xdr:cNvSpPr>
          <a:spLocks/>
        </xdr:cNvSpPr>
      </xdr:nvSpPr>
      <xdr:spPr>
        <a:xfrm>
          <a:off x="1123950" y="55245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142875</xdr:colOff>
      <xdr:row>47</xdr:row>
      <xdr:rowOff>95250</xdr:rowOff>
    </xdr:from>
    <xdr:to>
      <xdr:col>9</xdr:col>
      <xdr:colOff>0</xdr:colOff>
      <xdr:row>49</xdr:row>
      <xdr:rowOff>38100</xdr:rowOff>
    </xdr:to>
    <xdr:sp>
      <xdr:nvSpPr>
        <xdr:cNvPr id="11" name="Comment 11" hidden="1"/>
        <xdr:cNvSpPr>
          <a:spLocks/>
        </xdr:cNvSpPr>
      </xdr:nvSpPr>
      <xdr:spPr>
        <a:xfrm>
          <a:off x="1123950" y="56388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a:t>
          </a:r>
        </a:p>
      </xdr:txBody>
    </xdr:sp>
    <xdr:clientData/>
  </xdr:twoCellAnchor>
  <xdr:twoCellAnchor editAs="absolute">
    <xdr:from>
      <xdr:col>4</xdr:col>
      <xdr:colOff>142875</xdr:colOff>
      <xdr:row>54</xdr:row>
      <xdr:rowOff>95250</xdr:rowOff>
    </xdr:from>
    <xdr:to>
      <xdr:col>9</xdr:col>
      <xdr:colOff>0</xdr:colOff>
      <xdr:row>56</xdr:row>
      <xdr:rowOff>38100</xdr:rowOff>
    </xdr:to>
    <xdr:sp>
      <xdr:nvSpPr>
        <xdr:cNvPr id="12" name="Comment 12" hidden="1"/>
        <xdr:cNvSpPr>
          <a:spLocks/>
        </xdr:cNvSpPr>
      </xdr:nvSpPr>
      <xdr:spPr>
        <a:xfrm>
          <a:off x="1123950" y="64389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ο παίκτης που είναι seeded 3 ή ο παίκτης 4</a:t>
          </a:r>
        </a:p>
      </xdr:txBody>
    </xdr:sp>
    <xdr:clientData/>
  </xdr:twoCellAnchor>
  <xdr:twoCellAnchor editAs="absolute">
    <xdr:from>
      <xdr:col>4</xdr:col>
      <xdr:colOff>142875</xdr:colOff>
      <xdr:row>55</xdr:row>
      <xdr:rowOff>95250</xdr:rowOff>
    </xdr:from>
    <xdr:to>
      <xdr:col>9</xdr:col>
      <xdr:colOff>0</xdr:colOff>
      <xdr:row>57</xdr:row>
      <xdr:rowOff>38100</xdr:rowOff>
    </xdr:to>
    <xdr:sp>
      <xdr:nvSpPr>
        <xdr:cNvPr id="13" name="Comment 13" hidden="1"/>
        <xdr:cNvSpPr>
          <a:spLocks/>
        </xdr:cNvSpPr>
      </xdr:nvSpPr>
      <xdr:spPr>
        <a:xfrm>
          <a:off x="1123950" y="65532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a:t>
          </a:r>
        </a:p>
      </xdr:txBody>
    </xdr:sp>
    <xdr:clientData/>
  </xdr:twoCellAnchor>
  <xdr:twoCellAnchor editAs="absolute">
    <xdr:from>
      <xdr:col>4</xdr:col>
      <xdr:colOff>142875</xdr:colOff>
      <xdr:row>62</xdr:row>
      <xdr:rowOff>95250</xdr:rowOff>
    </xdr:from>
    <xdr:to>
      <xdr:col>9</xdr:col>
      <xdr:colOff>0</xdr:colOff>
      <xdr:row>64</xdr:row>
      <xdr:rowOff>38100</xdr:rowOff>
    </xdr:to>
    <xdr:sp>
      <xdr:nvSpPr>
        <xdr:cNvPr id="14" name="Comment 14" hidden="1"/>
        <xdr:cNvSpPr>
          <a:spLocks/>
        </xdr:cNvSpPr>
      </xdr:nvSpPr>
      <xdr:spPr>
        <a:xfrm>
          <a:off x="1123950" y="73533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142875</xdr:colOff>
      <xdr:row>63</xdr:row>
      <xdr:rowOff>95250</xdr:rowOff>
    </xdr:from>
    <xdr:to>
      <xdr:col>9</xdr:col>
      <xdr:colOff>0</xdr:colOff>
      <xdr:row>65</xdr:row>
      <xdr:rowOff>38100</xdr:rowOff>
    </xdr:to>
    <xdr:sp>
      <xdr:nvSpPr>
        <xdr:cNvPr id="15" name="Comment 15" hidden="1"/>
        <xdr:cNvSpPr>
          <a:spLocks/>
        </xdr:cNvSpPr>
      </xdr:nvSpPr>
      <xdr:spPr>
        <a:xfrm>
          <a:off x="1123950" y="746760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
</a:t>
          </a:r>
        </a:p>
      </xdr:txBody>
    </xdr:sp>
    <xdr:clientData/>
  </xdr:twoCellAnchor>
  <xdr:twoCellAnchor editAs="absolute">
    <xdr:from>
      <xdr:col>4</xdr:col>
      <xdr:colOff>142875</xdr:colOff>
      <xdr:row>71</xdr:row>
      <xdr:rowOff>0</xdr:rowOff>
    </xdr:from>
    <xdr:to>
      <xdr:col>9</xdr:col>
      <xdr:colOff>0</xdr:colOff>
      <xdr:row>72</xdr:row>
      <xdr:rowOff>38100</xdr:rowOff>
    </xdr:to>
    <xdr:sp>
      <xdr:nvSpPr>
        <xdr:cNvPr id="16" name="Comment 16" hidden="1"/>
        <xdr:cNvSpPr>
          <a:spLocks/>
        </xdr:cNvSpPr>
      </xdr:nvSpPr>
      <xdr:spPr>
        <a:xfrm>
          <a:off x="1123950" y="8248650"/>
          <a:ext cx="2095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64 τοποθετείται πάντα ο νούμερο 2 seeded του ταμπλό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219075</xdr:colOff>
      <xdr:row>21</xdr:row>
      <xdr:rowOff>95250</xdr:rowOff>
    </xdr:from>
    <xdr:to>
      <xdr:col>9</xdr:col>
      <xdr:colOff>790575</xdr:colOff>
      <xdr:row>23</xdr:row>
      <xdr:rowOff>38100</xdr:rowOff>
    </xdr:to>
    <xdr:sp>
      <xdr:nvSpPr>
        <xdr:cNvPr id="1" name="Comment 1" hidden="1"/>
        <xdr:cNvSpPr>
          <a:spLocks/>
        </xdr:cNvSpPr>
      </xdr:nvSpPr>
      <xdr:spPr>
        <a:xfrm>
          <a:off x="1095375" y="27241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twoCellAnchor editAs="absolute">
    <xdr:from>
      <xdr:col>4</xdr:col>
      <xdr:colOff>219075</xdr:colOff>
      <xdr:row>23</xdr:row>
      <xdr:rowOff>95250</xdr:rowOff>
    </xdr:from>
    <xdr:to>
      <xdr:col>9</xdr:col>
      <xdr:colOff>790575</xdr:colOff>
      <xdr:row>25</xdr:row>
      <xdr:rowOff>38100</xdr:rowOff>
    </xdr:to>
    <xdr:sp>
      <xdr:nvSpPr>
        <xdr:cNvPr id="2" name="Comment 2" hidden="1"/>
        <xdr:cNvSpPr>
          <a:spLocks/>
        </xdr:cNvSpPr>
      </xdr:nvSpPr>
      <xdr:spPr>
        <a:xfrm>
          <a:off x="1095375" y="29527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3,4
</a:t>
          </a:r>
        </a:p>
      </xdr:txBody>
    </xdr:sp>
    <xdr:clientData/>
  </xdr:twoCellAnchor>
  <xdr:twoCellAnchor editAs="absolute">
    <xdr:from>
      <xdr:col>4</xdr:col>
      <xdr:colOff>219075</xdr:colOff>
      <xdr:row>37</xdr:row>
      <xdr:rowOff>95250</xdr:rowOff>
    </xdr:from>
    <xdr:to>
      <xdr:col>9</xdr:col>
      <xdr:colOff>790575</xdr:colOff>
      <xdr:row>39</xdr:row>
      <xdr:rowOff>38100</xdr:rowOff>
    </xdr:to>
    <xdr:sp>
      <xdr:nvSpPr>
        <xdr:cNvPr id="3" name="Comment 3" hidden="1"/>
        <xdr:cNvSpPr>
          <a:spLocks/>
        </xdr:cNvSpPr>
      </xdr:nvSpPr>
      <xdr:spPr>
        <a:xfrm>
          <a:off x="1095375" y="45529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twoCellAnchor editAs="absolute">
    <xdr:from>
      <xdr:col>4</xdr:col>
      <xdr:colOff>219075</xdr:colOff>
      <xdr:row>39</xdr:row>
      <xdr:rowOff>95250</xdr:rowOff>
    </xdr:from>
    <xdr:to>
      <xdr:col>9</xdr:col>
      <xdr:colOff>790575</xdr:colOff>
      <xdr:row>41</xdr:row>
      <xdr:rowOff>38100</xdr:rowOff>
    </xdr:to>
    <xdr:sp>
      <xdr:nvSpPr>
        <xdr:cNvPr id="4" name="Comment 4" hidden="1"/>
        <xdr:cNvSpPr>
          <a:spLocks/>
        </xdr:cNvSpPr>
      </xdr:nvSpPr>
      <xdr:spPr>
        <a:xfrm>
          <a:off x="1095375" y="47815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twoCellAnchor editAs="absolute">
    <xdr:from>
      <xdr:col>4</xdr:col>
      <xdr:colOff>219075</xdr:colOff>
      <xdr:row>53</xdr:row>
      <xdr:rowOff>95250</xdr:rowOff>
    </xdr:from>
    <xdr:to>
      <xdr:col>9</xdr:col>
      <xdr:colOff>790575</xdr:colOff>
      <xdr:row>55</xdr:row>
      <xdr:rowOff>38100</xdr:rowOff>
    </xdr:to>
    <xdr:sp>
      <xdr:nvSpPr>
        <xdr:cNvPr id="5" name="Comment 5" hidden="1"/>
        <xdr:cNvSpPr>
          <a:spLocks/>
        </xdr:cNvSpPr>
      </xdr:nvSpPr>
      <xdr:spPr>
        <a:xfrm>
          <a:off x="1095375" y="63817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3,4
</a:t>
          </a:r>
        </a:p>
      </xdr:txBody>
    </xdr:sp>
    <xdr:clientData/>
  </xdr:twoCellAnchor>
  <xdr:twoCellAnchor editAs="absolute">
    <xdr:from>
      <xdr:col>4</xdr:col>
      <xdr:colOff>219075</xdr:colOff>
      <xdr:row>55</xdr:row>
      <xdr:rowOff>95250</xdr:rowOff>
    </xdr:from>
    <xdr:to>
      <xdr:col>9</xdr:col>
      <xdr:colOff>790575</xdr:colOff>
      <xdr:row>57</xdr:row>
      <xdr:rowOff>38100</xdr:rowOff>
    </xdr:to>
    <xdr:sp>
      <xdr:nvSpPr>
        <xdr:cNvPr id="6" name="Comment 6" hidden="1"/>
        <xdr:cNvSpPr>
          <a:spLocks/>
        </xdr:cNvSpPr>
      </xdr:nvSpPr>
      <xdr:spPr>
        <a:xfrm>
          <a:off x="1095375" y="66103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μμε κλήρωση μπαίνει ένας από τους παίκτες που είναι στις θέσεις 5,6,7,8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295275</xdr:colOff>
      <xdr:row>7</xdr:row>
      <xdr:rowOff>95250</xdr:rowOff>
    </xdr:from>
    <xdr:to>
      <xdr:col>10</xdr:col>
      <xdr:colOff>104775</xdr:colOff>
      <xdr:row>9</xdr:row>
      <xdr:rowOff>38100</xdr:rowOff>
    </xdr:to>
    <xdr:sp>
      <xdr:nvSpPr>
        <xdr:cNvPr id="1" name="Comment 1" hidden="1"/>
        <xdr:cNvSpPr>
          <a:spLocks/>
        </xdr:cNvSpPr>
      </xdr:nvSpPr>
      <xdr:spPr>
        <a:xfrm>
          <a:off x="1409700" y="1123950"/>
          <a:ext cx="2857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Before making the draw:
On the Prep-sheet did you:
- fill in QA, WC's?
- fill in the Seed Positions?
- Sort?
If YES: continue making the draw
Otherwise: return to finish preparations</a:t>
          </a:r>
        </a:p>
      </xdr:txBody>
    </xdr:sp>
    <xdr:clientData/>
  </xdr:twoCellAnchor>
  <xdr:twoCellAnchor editAs="absolute">
    <xdr:from>
      <xdr:col>4</xdr:col>
      <xdr:colOff>295275</xdr:colOff>
      <xdr:row>15</xdr:row>
      <xdr:rowOff>95250</xdr:rowOff>
    </xdr:from>
    <xdr:to>
      <xdr:col>10</xdr:col>
      <xdr:colOff>104775</xdr:colOff>
      <xdr:row>17</xdr:row>
      <xdr:rowOff>38100</xdr:rowOff>
    </xdr:to>
    <xdr:sp>
      <xdr:nvSpPr>
        <xdr:cNvPr id="2" name="Comment 2" hidden="1"/>
        <xdr:cNvSpPr>
          <a:spLocks/>
        </xdr:cNvSpPr>
      </xdr:nvSpPr>
      <xdr:spPr>
        <a:xfrm>
          <a:off x="1409700" y="2038350"/>
          <a:ext cx="2857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5 μπαίνει ο seeded 3 ή 4
</a:t>
          </a:r>
        </a:p>
      </xdr:txBody>
    </xdr:sp>
    <xdr:clientData/>
  </xdr:twoCellAnchor>
  <xdr:twoCellAnchor editAs="absolute">
    <xdr:from>
      <xdr:col>4</xdr:col>
      <xdr:colOff>295275</xdr:colOff>
      <xdr:row>29</xdr:row>
      <xdr:rowOff>95250</xdr:rowOff>
    </xdr:from>
    <xdr:to>
      <xdr:col>10</xdr:col>
      <xdr:colOff>104775</xdr:colOff>
      <xdr:row>31</xdr:row>
      <xdr:rowOff>38100</xdr:rowOff>
    </xdr:to>
    <xdr:sp>
      <xdr:nvSpPr>
        <xdr:cNvPr id="3" name="Comment 3" hidden="1"/>
        <xdr:cNvSpPr>
          <a:spLocks/>
        </xdr:cNvSpPr>
      </xdr:nvSpPr>
      <xdr:spPr>
        <a:xfrm>
          <a:off x="1409700" y="3638550"/>
          <a:ext cx="2857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12 μπαίνει ο seeded 3 ή 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457200</xdr:colOff>
      <xdr:row>7</xdr:row>
      <xdr:rowOff>95250</xdr:rowOff>
    </xdr:from>
    <xdr:to>
      <xdr:col>10</xdr:col>
      <xdr:colOff>123825</xdr:colOff>
      <xdr:row>9</xdr:row>
      <xdr:rowOff>38100</xdr:rowOff>
    </xdr:to>
    <xdr:sp>
      <xdr:nvSpPr>
        <xdr:cNvPr id="1" name="Comment 1" hidden="1"/>
        <xdr:cNvSpPr>
          <a:spLocks/>
        </xdr:cNvSpPr>
      </xdr:nvSpPr>
      <xdr:spPr>
        <a:xfrm>
          <a:off x="1409700" y="1123950"/>
          <a:ext cx="2857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Before making the draw:
On the Prep-sheet did you:
- fill in QA, WC's?
- fill in the Seed Positions?
- Sort?
If YES: continue making the draw
Otherwise: return to finish preparations</a:t>
          </a:r>
        </a:p>
      </xdr:txBody>
    </xdr:sp>
    <xdr:clientData/>
  </xdr:twoCellAnchor>
  <xdr:twoCellAnchor editAs="absolute">
    <xdr:from>
      <xdr:col>4</xdr:col>
      <xdr:colOff>457200</xdr:colOff>
      <xdr:row>15</xdr:row>
      <xdr:rowOff>95250</xdr:rowOff>
    </xdr:from>
    <xdr:to>
      <xdr:col>10</xdr:col>
      <xdr:colOff>123825</xdr:colOff>
      <xdr:row>17</xdr:row>
      <xdr:rowOff>38100</xdr:rowOff>
    </xdr:to>
    <xdr:sp>
      <xdr:nvSpPr>
        <xdr:cNvPr id="2" name="Comment 2" hidden="1"/>
        <xdr:cNvSpPr>
          <a:spLocks/>
        </xdr:cNvSpPr>
      </xdr:nvSpPr>
      <xdr:spPr>
        <a:xfrm>
          <a:off x="1409700" y="2038350"/>
          <a:ext cx="2857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5 μπαίνει ο seeded 3 ή 4
</a:t>
          </a:r>
        </a:p>
      </xdr:txBody>
    </xdr:sp>
    <xdr:clientData/>
  </xdr:twoCellAnchor>
  <xdr:twoCellAnchor editAs="absolute">
    <xdr:from>
      <xdr:col>4</xdr:col>
      <xdr:colOff>457200</xdr:colOff>
      <xdr:row>29</xdr:row>
      <xdr:rowOff>95250</xdr:rowOff>
    </xdr:from>
    <xdr:to>
      <xdr:col>10</xdr:col>
      <xdr:colOff>123825</xdr:colOff>
      <xdr:row>31</xdr:row>
      <xdr:rowOff>38100</xdr:rowOff>
    </xdr:to>
    <xdr:sp>
      <xdr:nvSpPr>
        <xdr:cNvPr id="3" name="Comment 3" hidden="1"/>
        <xdr:cNvSpPr>
          <a:spLocks/>
        </xdr:cNvSpPr>
      </xdr:nvSpPr>
      <xdr:spPr>
        <a:xfrm>
          <a:off x="1409700" y="3638550"/>
          <a:ext cx="2857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12 μπαίνει ο seeded 3 ή 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vros\Local%20Settings\Temporary%20Internet%20files\Content.IE5\ZPEPN3JT\&#954;&#955;&#942;&#961;&#969;&#963;&#951;%20&#947;&#965;&#957;&#945;&#953;&#954;&#974;&#957;%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tavros\Local%20Settings\Temporary%20Internet%20files\Content.IE5\ZPEPN3JT\&#954;&#955;&#942;&#961;&#969;&#963;&#951;%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tavros\Local%20Settings\Temporary%20Internet%20files\Content.IE5\ZPEPN3JT\&#954;&#955;&#942;&#961;&#969;&#963;&#951;%204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stavros\Local%20Settings\Temporary%20Internet%20files\Content.IE5\ZPEPN3JT\&#954;&#955;&#942;&#961;&#969;&#963;&#951;%20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Συμμετοχες"/>
      <sheetName val="Ταμπλό ΓΥΝ"/>
    </sheetNames>
    <sheetDataSet>
      <sheetData sheetId="0">
        <row r="6">
          <cell r="A6" t="str">
            <v>5ο Παγκρήτιο Βετεράνων Ρέθυμνο</v>
          </cell>
        </row>
        <row r="8">
          <cell r="A8" t="str">
            <v>Ζ΄ ΕΝΩΣΗ</v>
          </cell>
        </row>
        <row r="10">
          <cell r="A10" t="str">
            <v>16-18/10/2015</v>
          </cell>
          <cell r="C10" t="str">
            <v>Ο.Α. ΡΕΘΥΜΝΟΥ</v>
          </cell>
          <cell r="D10" t="str">
            <v>ΡΕΘΥΜΝΟ</v>
          </cell>
          <cell r="E10" t="str">
            <v>ΛΥΡΗΣ ΓΙΩΡΓΟΣ</v>
          </cell>
        </row>
        <row r="12">
          <cell r="A12" t="str">
            <v>ΓΥΝΑΙΚΩΝ</v>
          </cell>
        </row>
      </sheetData>
      <sheetData sheetId="1">
        <row r="5">
          <cell r="R5" t="str">
            <v>ΛΥΡΗΣ ΓΙΩΡΓΟΣ</v>
          </cell>
        </row>
        <row r="7">
          <cell r="A7">
            <v>1</v>
          </cell>
          <cell r="B7" t="str">
            <v>ΡΑΜΟΥΤΣΑΚΗ</v>
          </cell>
          <cell r="C7" t="str">
            <v>ΜΙΡΚΑ</v>
          </cell>
          <cell r="D7" t="str">
            <v>ΗΡΆΚΛΕΙΟ</v>
          </cell>
          <cell r="P7">
            <v>505</v>
          </cell>
        </row>
        <row r="8">
          <cell r="A8">
            <v>2</v>
          </cell>
          <cell r="B8" t="str">
            <v>ΜΑΓΚΑΝΑ </v>
          </cell>
          <cell r="C8" t="str">
            <v>ΑΛΕΞΙΑ </v>
          </cell>
          <cell r="D8" t="str">
            <v>ΗΡΆΚΛΕΙΟ </v>
          </cell>
          <cell r="P8">
            <v>420</v>
          </cell>
        </row>
        <row r="9">
          <cell r="A9">
            <v>3</v>
          </cell>
          <cell r="B9" t="str">
            <v>ΣΩΜΑΡΑΚΗ</v>
          </cell>
          <cell r="C9" t="str">
            <v>ΜΑΡΙΑ</v>
          </cell>
          <cell r="D9" t="str">
            <v>ΗΡΑΚΛΕΙΟ</v>
          </cell>
          <cell r="P9">
            <v>380</v>
          </cell>
        </row>
        <row r="10">
          <cell r="A10">
            <v>4</v>
          </cell>
          <cell r="B10" t="str">
            <v>ΜΑΘΙΟΥΛΑΚΗ</v>
          </cell>
          <cell r="C10" t="str">
            <v>ΜΑΡΙΕΤΤΑ</v>
          </cell>
          <cell r="D10" t="str">
            <v>ΧΑΝΙΑ</v>
          </cell>
          <cell r="P10">
            <v>130</v>
          </cell>
        </row>
        <row r="11">
          <cell r="A11">
            <v>5</v>
          </cell>
          <cell r="B11" t="str">
            <v>ΜΙΧΕΛΙΔΑΚΗ</v>
          </cell>
          <cell r="C11" t="str">
            <v>ΙΡΜΗ</v>
          </cell>
          <cell r="D11" t="str">
            <v>ΗΡΑΚΛΕΙΟ</v>
          </cell>
          <cell r="P11">
            <v>70</v>
          </cell>
        </row>
        <row r="12">
          <cell r="A12">
            <v>6</v>
          </cell>
          <cell r="B12" t="str">
            <v>ΠΑΝΑΓΙΩΤΑΚΗ</v>
          </cell>
          <cell r="C12" t="str">
            <v>ΚΑΤΕΡΙΝΑ</v>
          </cell>
          <cell r="D12" t="str">
            <v>ΗΡΑΚΛΕΙΟ</v>
          </cell>
          <cell r="P12">
            <v>70</v>
          </cell>
        </row>
        <row r="13">
          <cell r="A13">
            <v>7</v>
          </cell>
          <cell r="B13" t="str">
            <v>ΒΙΔΑΛΑΚΗ</v>
          </cell>
          <cell r="C13" t="str">
            <v>ΤΟΝΙΑ</v>
          </cell>
          <cell r="D13" t="str">
            <v>ΧΑΝΙΑ</v>
          </cell>
          <cell r="P13">
            <v>60</v>
          </cell>
        </row>
        <row r="14">
          <cell r="A14">
            <v>8</v>
          </cell>
          <cell r="B14" t="str">
            <v>ΚΟΥΜΑΚΗ</v>
          </cell>
          <cell r="C14" t="str">
            <v>ΚΑΤΕΡΙΝΑ</v>
          </cell>
          <cell r="D14" t="str">
            <v>ΙΕΡΑΠΕΤΡΑ</v>
          </cell>
          <cell r="P14">
            <v>60</v>
          </cell>
        </row>
        <row r="15">
          <cell r="A15">
            <v>9</v>
          </cell>
          <cell r="B15" t="str">
            <v>ΟΡΦΑΝΟΥΔΑΚΗ</v>
          </cell>
          <cell r="C15" t="str">
            <v>ΕΥΑΓΓΕΛΙΑ</v>
          </cell>
          <cell r="D15" t="str">
            <v>ΣΟΥΔΑ</v>
          </cell>
          <cell r="P15">
            <v>40</v>
          </cell>
        </row>
        <row r="16">
          <cell r="A16">
            <v>10</v>
          </cell>
          <cell r="B16" t="str">
            <v>ΣΩΠΑΣΗ</v>
          </cell>
          <cell r="C16" t="str">
            <v>ΧΡΎΣΑ</v>
          </cell>
          <cell r="D16" t="str">
            <v>ΑΓΙΟΣ ΝΙΚΟΛΑΟΣ</v>
          </cell>
          <cell r="P16">
            <v>35</v>
          </cell>
        </row>
        <row r="17">
          <cell r="A17">
            <v>11</v>
          </cell>
          <cell r="B17" t="str">
            <v>ΜΑΡΗ</v>
          </cell>
          <cell r="C17" t="str">
            <v>ΜΑΡΗ</v>
          </cell>
          <cell r="D17" t="str">
            <v>ΑΓ.ΝΙΚΟΛΑΟΣ</v>
          </cell>
          <cell r="P17">
            <v>10</v>
          </cell>
        </row>
        <row r="18">
          <cell r="A18">
            <v>12</v>
          </cell>
        </row>
        <row r="19">
          <cell r="A19">
            <v>13</v>
          </cell>
        </row>
        <row r="20">
          <cell r="A20">
            <v>14</v>
          </cell>
        </row>
        <row r="21">
          <cell r="A21">
            <v>15</v>
          </cell>
        </row>
        <row r="22">
          <cell r="A22">
            <v>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Συμμετοχες"/>
      <sheetName val="Ταμπλό 50+"/>
    </sheetNames>
    <sheetDataSet>
      <sheetData sheetId="0">
        <row r="6">
          <cell r="A6" t="str">
            <v>5ο Παγκρήτιο Βετεράνων Ρέθυμνο</v>
          </cell>
        </row>
        <row r="8">
          <cell r="A8" t="str">
            <v>Ζ΄ ΕΝΩΣΗ</v>
          </cell>
        </row>
        <row r="10">
          <cell r="A10" t="str">
            <v>16-18/10/2015</v>
          </cell>
          <cell r="C10" t="str">
            <v>Ο.Α. ΡΕΘΥΜΝΟΥ</v>
          </cell>
          <cell r="D10" t="str">
            <v>ΡΕΘΥΜΝΟ</v>
          </cell>
          <cell r="E10" t="str">
            <v>ΛΥΡΗΣ ΓΙΩΡΓΟΣ</v>
          </cell>
        </row>
        <row r="12">
          <cell r="A12" t="str">
            <v>ΑΝΔΡΩΝ 50+</v>
          </cell>
        </row>
      </sheetData>
      <sheetData sheetId="1">
        <row r="5">
          <cell r="R5" t="str">
            <v>ΛΥΡΗΣ ΓΙΩΡΓΟΣ</v>
          </cell>
        </row>
        <row r="7">
          <cell r="A7">
            <v>1</v>
          </cell>
          <cell r="B7" t="str">
            <v>ΛΑΓΟΥΔΑΚΗΣ</v>
          </cell>
          <cell r="C7" t="str">
            <v>ΣΤΑΥΡΟΣ</v>
          </cell>
          <cell r="D7" t="str">
            <v>ΡΕΘΥΜΝΟ</v>
          </cell>
          <cell r="P7">
            <v>300</v>
          </cell>
        </row>
        <row r="8">
          <cell r="A8">
            <v>2</v>
          </cell>
          <cell r="B8" t="str">
            <v>ΜΑΡΑΓΚΟΥΔΑΚΗΣ</v>
          </cell>
          <cell r="C8" t="str">
            <v>ΝΙΚΟΣ</v>
          </cell>
          <cell r="D8" t="str">
            <v>ΡΕΘΥΜΝΟ</v>
          </cell>
          <cell r="P8">
            <v>60</v>
          </cell>
        </row>
        <row r="9">
          <cell r="A9">
            <v>3</v>
          </cell>
          <cell r="B9" t="str">
            <v>ΛΥΡΗΣ</v>
          </cell>
          <cell r="C9" t="str">
            <v>ΓΕΩΡΓΙΟΣ</v>
          </cell>
          <cell r="D9" t="str">
            <v>ΡΕΘΥΜΝΟ</v>
          </cell>
          <cell r="P9">
            <v>55</v>
          </cell>
        </row>
        <row r="10">
          <cell r="A10">
            <v>4</v>
          </cell>
          <cell r="B10" t="str">
            <v>ΛΟΠΕΖ</v>
          </cell>
          <cell r="C10" t="str">
            <v>ΧΑΪΡΟ</v>
          </cell>
          <cell r="D10" t="str">
            <v>ΡΕΘΥΜΝΟ</v>
          </cell>
          <cell r="P10">
            <v>30</v>
          </cell>
        </row>
        <row r="11">
          <cell r="A11">
            <v>5</v>
          </cell>
          <cell r="B11" t="str">
            <v>ΠΑΠΑΤΖΑΝΗΣ</v>
          </cell>
          <cell r="C11" t="str">
            <v>ΑΝΤΩΝΙΟΣ</v>
          </cell>
          <cell r="D11" t="str">
            <v>ΗΡΑΚΛΕΙΟ</v>
          </cell>
          <cell r="P11">
            <v>10</v>
          </cell>
        </row>
        <row r="12">
          <cell r="A12">
            <v>6</v>
          </cell>
          <cell r="B12" t="str">
            <v>ΠΕΡΑΚΗΣ </v>
          </cell>
          <cell r="C12" t="str">
            <v>ΓΙΑΝΝΗΣ</v>
          </cell>
          <cell r="D12" t="str">
            <v>ΗΡΑΚΛΕΙΟ</v>
          </cell>
          <cell r="P12">
            <v>10</v>
          </cell>
        </row>
        <row r="13">
          <cell r="A13">
            <v>7</v>
          </cell>
          <cell r="B13" t="str">
            <v>ΓΑΓΑΝΗΣ </v>
          </cell>
          <cell r="C13" t="str">
            <v>ΠΑΝΤΕΛΗΣ</v>
          </cell>
          <cell r="D13" t="str">
            <v>ΡΕΘΥΜΝΟ</v>
          </cell>
          <cell r="P13">
            <v>0</v>
          </cell>
        </row>
        <row r="14">
          <cell r="A14">
            <v>8</v>
          </cell>
          <cell r="B14" t="str">
            <v>ΤΡΙΠΟΔΙΑΝΑΚΗΣ</v>
          </cell>
          <cell r="C14" t="str">
            <v>ΤΑΣΟΣ</v>
          </cell>
          <cell r="D14" t="str">
            <v>ΡΕΘΥΜΝΟ</v>
          </cell>
          <cell r="P14">
            <v>0</v>
          </cell>
        </row>
        <row r="15">
          <cell r="A15">
            <v>9</v>
          </cell>
          <cell r="B15" t="str">
            <v>ΜΑΡΚΟΥΛΑΚΗΣ</v>
          </cell>
          <cell r="C15" t="str">
            <v>ΓΙΩΡΓΟΣ</v>
          </cell>
          <cell r="D15" t="str">
            <v>ΡΕΘΥΜΝΟ</v>
          </cell>
          <cell r="P15">
            <v>0</v>
          </cell>
        </row>
        <row r="16">
          <cell r="A16">
            <v>10</v>
          </cell>
        </row>
        <row r="17">
          <cell r="A17">
            <v>11</v>
          </cell>
        </row>
        <row r="18">
          <cell r="A18">
            <v>12</v>
          </cell>
        </row>
        <row r="19">
          <cell r="A19">
            <v>13</v>
          </cell>
        </row>
        <row r="20">
          <cell r="A20">
            <v>14</v>
          </cell>
        </row>
        <row r="21">
          <cell r="A21">
            <v>15</v>
          </cell>
        </row>
        <row r="22">
          <cell r="A22">
            <v>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Συμμετοχές"/>
      <sheetName val="Ταμπλό 45+"/>
    </sheetNames>
    <sheetDataSet>
      <sheetData sheetId="0">
        <row r="6">
          <cell r="A6" t="str">
            <v>Ζ΄ ΕΝΩΣΗ</v>
          </cell>
        </row>
        <row r="8">
          <cell r="A8" t="str">
            <v>5ο Παγκρήτιο Βετεράνων Ρέθυμνο</v>
          </cell>
        </row>
        <row r="10">
          <cell r="A10" t="str">
            <v>16-18/10/2015</v>
          </cell>
          <cell r="C10" t="str">
            <v>Ο.Α. ΡΕΘΥΜΝΟΥ</v>
          </cell>
          <cell r="D10" t="str">
            <v>ΡΕΘΥΜΝΟ</v>
          </cell>
          <cell r="E10" t="str">
            <v>ΛΥΡΗΣ ΓΙΩΡΓΟΣ</v>
          </cell>
        </row>
        <row r="12">
          <cell r="A12" t="str">
            <v>ΑΝΔΡΩΝ 45+</v>
          </cell>
        </row>
      </sheetData>
      <sheetData sheetId="1">
        <row r="5">
          <cell r="R5" t="str">
            <v>ΛΥΡΗΣ ΓΙΩΡΓΟΣ</v>
          </cell>
        </row>
        <row r="7">
          <cell r="A7">
            <v>1</v>
          </cell>
          <cell r="B7" t="str">
            <v>ΤΣΟΥΡΒΕΛΟΎΔΗΣ</v>
          </cell>
          <cell r="C7" t="str">
            <v>ΝΊΚΟΣ</v>
          </cell>
          <cell r="D7" t="str">
            <v>ΧΑΝΙΆ</v>
          </cell>
          <cell r="P7">
            <v>600</v>
          </cell>
        </row>
        <row r="8">
          <cell r="A8">
            <v>2</v>
          </cell>
          <cell r="B8" t="str">
            <v>ΝΕΚΤΑΡΙΟΣ</v>
          </cell>
          <cell r="C8" t="str">
            <v>ΠΑΝΑΓΙΩΤΗΣ</v>
          </cell>
          <cell r="D8" t="str">
            <v>ΗΡΑΚΛΕΙΟ</v>
          </cell>
          <cell r="P8">
            <v>580</v>
          </cell>
        </row>
        <row r="9">
          <cell r="A9">
            <v>3</v>
          </cell>
          <cell r="B9" t="str">
            <v>ΠΑΓΙΟΣ</v>
          </cell>
          <cell r="C9" t="str">
            <v>ΠΑΝΑΓΙΩΤΗΣ</v>
          </cell>
          <cell r="D9" t="str">
            <v>ΜΟΙΡΕΣ</v>
          </cell>
          <cell r="P9">
            <v>380</v>
          </cell>
        </row>
        <row r="10">
          <cell r="A10">
            <v>4</v>
          </cell>
          <cell r="B10" t="str">
            <v>ΚΑΤΣΙΚΑΝΔΡΆΚΗΣ</v>
          </cell>
          <cell r="C10" t="str">
            <v>ΣΌΛΩΝ</v>
          </cell>
          <cell r="D10" t="str">
            <v>ΧΑΝΙΆ</v>
          </cell>
          <cell r="P10">
            <v>270</v>
          </cell>
        </row>
        <row r="11">
          <cell r="A11">
            <v>5</v>
          </cell>
          <cell r="B11" t="str">
            <v>ΒΡΑΝΑΣ</v>
          </cell>
          <cell r="C11" t="str">
            <v>ΜΑΝΩΛΗΣ</v>
          </cell>
          <cell r="D11" t="str">
            <v>CHANIA</v>
          </cell>
          <cell r="P11">
            <v>200</v>
          </cell>
        </row>
        <row r="12">
          <cell r="A12">
            <v>6</v>
          </cell>
          <cell r="B12" t="str">
            <v>ΧΑΛΕΠΗΣ</v>
          </cell>
          <cell r="C12" t="str">
            <v>ΣΙΜΟΣ</v>
          </cell>
          <cell r="D12" t="str">
            <v>ΙΕΡΑΠΕΤΡΑ</v>
          </cell>
          <cell r="P12">
            <v>170</v>
          </cell>
        </row>
        <row r="13">
          <cell r="A13">
            <v>7</v>
          </cell>
          <cell r="B13" t="str">
            <v>ΚΑΛΛΕΡΓΗΣ</v>
          </cell>
          <cell r="C13" t="str">
            <v>ΙΑΚΩΒΟΣ</v>
          </cell>
          <cell r="D13" t="str">
            <v>ΗΡΑΚΛΕΙΟ</v>
          </cell>
          <cell r="P13">
            <v>150</v>
          </cell>
        </row>
        <row r="14">
          <cell r="A14">
            <v>8</v>
          </cell>
          <cell r="B14" t="str">
            <v>ΞΗΡΟΥΔΑΚΗΣ</v>
          </cell>
          <cell r="C14" t="str">
            <v>ΙΩΑΝΝΗΣ</v>
          </cell>
          <cell r="D14" t="str">
            <v>ΜΟΙΡΕΣ</v>
          </cell>
          <cell r="P14">
            <v>135</v>
          </cell>
        </row>
        <row r="15">
          <cell r="A15">
            <v>9</v>
          </cell>
          <cell r="B15" t="str">
            <v>ΔΕΛΑΚΗΣ </v>
          </cell>
          <cell r="C15" t="str">
            <v>ΜΙΧΑΛΗΣ</v>
          </cell>
          <cell r="D15" t="str">
            <v>ΗΡΑΚΛΕΙΟ</v>
          </cell>
          <cell r="P15">
            <v>130</v>
          </cell>
        </row>
        <row r="16">
          <cell r="A16">
            <v>10</v>
          </cell>
          <cell r="B16" t="str">
            <v>ΣΤΑΥΡΟΥΛΑΚΗΣ</v>
          </cell>
          <cell r="C16" t="str">
            <v>ΙΩΑΝΝΗΣ</v>
          </cell>
          <cell r="D16" t="str">
            <v>ΡΕΘΥΜΝΟ</v>
          </cell>
          <cell r="P16">
            <v>120</v>
          </cell>
        </row>
        <row r="17">
          <cell r="A17">
            <v>11</v>
          </cell>
          <cell r="B17" t="str">
            <v>ΜΟΥΤΣΑΚΗΣ</v>
          </cell>
          <cell r="C17" t="str">
            <v>ΓΡΗΓΟΡΗΣ</v>
          </cell>
          <cell r="D17" t="str">
            <v>ΙΕΡΑΠΕΤΡΑ</v>
          </cell>
          <cell r="P17">
            <v>95</v>
          </cell>
        </row>
        <row r="18">
          <cell r="A18">
            <v>12</v>
          </cell>
          <cell r="B18" t="str">
            <v>ΨΙΑΡΙΑΗΣ</v>
          </cell>
          <cell r="C18" t="str">
            <v>ΔΗΜΗΤΡΗΣ</v>
          </cell>
          <cell r="D18" t="str">
            <v>ΑΓΙΟΣ ΝΙΚΟΛΑΟΣ</v>
          </cell>
          <cell r="P18">
            <v>90</v>
          </cell>
        </row>
        <row r="19">
          <cell r="A19">
            <v>13</v>
          </cell>
          <cell r="B19" t="str">
            <v>ΧΑΤΖΗΔΆΚΗΣ</v>
          </cell>
          <cell r="C19" t="str">
            <v>ΚΩΝΣΤΑΝΤΊΝΟΣ</v>
          </cell>
          <cell r="D19" t="str">
            <v>ΗΡΆΚΛΕΙΟ</v>
          </cell>
          <cell r="P19">
            <v>85</v>
          </cell>
        </row>
        <row r="20">
          <cell r="A20">
            <v>14</v>
          </cell>
          <cell r="B20" t="str">
            <v>ΔΙΑΛΕΚΤΑΚΗΣ</v>
          </cell>
          <cell r="C20" t="str">
            <v>ΙΩΆΝΝΗΣ </v>
          </cell>
          <cell r="D20" t="str">
            <v>ΗΡΑΚΛΕΙΟ</v>
          </cell>
          <cell r="P20">
            <v>75</v>
          </cell>
        </row>
        <row r="21">
          <cell r="A21">
            <v>15</v>
          </cell>
          <cell r="B21" t="str">
            <v>ΛΑΜΠΑΔΑΡΊΟΥ</v>
          </cell>
          <cell r="C21" t="str">
            <v>ΝΙΚΌΛΑΟΣ</v>
          </cell>
          <cell r="D21" t="str">
            <v>ΗΡΆΚΛΕΙΟ</v>
          </cell>
          <cell r="P21">
            <v>75</v>
          </cell>
        </row>
        <row r="22">
          <cell r="A22">
            <v>16</v>
          </cell>
          <cell r="B22" t="str">
            <v>ΚΟΚΟΡΕΤΣΗΣ</v>
          </cell>
          <cell r="C22" t="str">
            <v>ΓΕΡΑΣΙΜΟΣ</v>
          </cell>
          <cell r="D22" t="str">
            <v>ΧΑΝΙΑ</v>
          </cell>
          <cell r="P22">
            <v>40</v>
          </cell>
        </row>
        <row r="23">
          <cell r="A23">
            <v>17</v>
          </cell>
          <cell r="B23" t="str">
            <v>ΜΑΚΡΗΣ </v>
          </cell>
          <cell r="C23" t="str">
            <v>ΑΝΘΟΣ</v>
          </cell>
          <cell r="D23" t="str">
            <v>XANIA</v>
          </cell>
          <cell r="P23">
            <v>40</v>
          </cell>
        </row>
        <row r="24">
          <cell r="A24">
            <v>18</v>
          </cell>
          <cell r="B24" t="str">
            <v>ΠΕΤΡΆΚΗΣ</v>
          </cell>
          <cell r="C24" t="str">
            <v>ΝΙΚΌΛΑΟΣ</v>
          </cell>
          <cell r="D24" t="str">
            <v>ΧΑΝΙΆ</v>
          </cell>
          <cell r="P24">
            <v>40</v>
          </cell>
        </row>
        <row r="25">
          <cell r="A25">
            <v>19</v>
          </cell>
          <cell r="B25" t="str">
            <v>ΣΜΥΡΝΑΊΟΣ</v>
          </cell>
          <cell r="C25" t="str">
            <v>ΜΑΝΏΛΗΣ</v>
          </cell>
          <cell r="D25" t="str">
            <v>ΧΑΝΙΑ</v>
          </cell>
          <cell r="P25">
            <v>35</v>
          </cell>
        </row>
        <row r="26">
          <cell r="A26">
            <v>20</v>
          </cell>
          <cell r="B26" t="str">
            <v>ΤΑΜΙΩΛΑΚΗΣ </v>
          </cell>
          <cell r="C26" t="str">
            <v>ΦΩΤΗΣ</v>
          </cell>
          <cell r="D26" t="str">
            <v>ΗΡΑΚΛΕΙΟ</v>
          </cell>
          <cell r="P26">
            <v>35</v>
          </cell>
        </row>
        <row r="27">
          <cell r="A27">
            <v>21</v>
          </cell>
          <cell r="B27" t="str">
            <v>ΓΑΡΕΦΑΛΑΚΗΣ</v>
          </cell>
          <cell r="C27" t="str">
            <v>ΚΩΣΤΑΣ</v>
          </cell>
          <cell r="D27" t="str">
            <v>ΗΡΑΚΛΕΙΟ</v>
          </cell>
          <cell r="P27">
            <v>30</v>
          </cell>
        </row>
        <row r="28">
          <cell r="A28">
            <v>22</v>
          </cell>
          <cell r="B28" t="str">
            <v>ΚΑΒΟΥΝΗΣ</v>
          </cell>
          <cell r="C28" t="str">
            <v>ΧΡΥΣΟΣ</v>
          </cell>
          <cell r="D28" t="str">
            <v>ΡΕΘΥΜΝΟ</v>
          </cell>
          <cell r="P28">
            <v>30</v>
          </cell>
        </row>
        <row r="29">
          <cell r="A29">
            <v>23</v>
          </cell>
          <cell r="B29" t="str">
            <v>ΧΑΝΙΩΤΆΚΗΣ</v>
          </cell>
          <cell r="C29" t="str">
            <v>ΚΩΣΤΑΣ</v>
          </cell>
          <cell r="D29" t="str">
            <v>ΑΓ.ΝΙΚΟΛΑΟΣ</v>
          </cell>
          <cell r="P29">
            <v>30</v>
          </cell>
        </row>
        <row r="30">
          <cell r="A30">
            <v>24</v>
          </cell>
          <cell r="B30" t="str">
            <v>ΚΑΖΙΑΛΕΣ</v>
          </cell>
          <cell r="C30" t="str">
            <v>ΔΗΜΗΤΡΗΣ</v>
          </cell>
          <cell r="D30" t="str">
            <v>ΡΕΘΥΜΝΟ</v>
          </cell>
          <cell r="P30">
            <v>20</v>
          </cell>
        </row>
        <row r="31">
          <cell r="A31">
            <v>25</v>
          </cell>
          <cell r="B31" t="str">
            <v>ΒΙΤΣΑΞΑΚΗΣ</v>
          </cell>
          <cell r="C31" t="str">
            <v>ΜΑΝΟΣ</v>
          </cell>
          <cell r="D31" t="str">
            <v>ΗΡΆΚΛΕΙΟ</v>
          </cell>
          <cell r="P31">
            <v>10</v>
          </cell>
        </row>
        <row r="32">
          <cell r="A32">
            <v>26</v>
          </cell>
          <cell r="B32" t="str">
            <v>ΚΑΡΑΓΙΩΡΓΟΣ</v>
          </cell>
          <cell r="C32" t="str">
            <v>ΓΙΩΡΓΟΣ</v>
          </cell>
          <cell r="D32" t="str">
            <v>ΑΓΙΟΣ ΝΙΚΟΛΑΟΣ</v>
          </cell>
          <cell r="P32">
            <v>5</v>
          </cell>
        </row>
        <row r="33">
          <cell r="A33">
            <v>27</v>
          </cell>
          <cell r="B33" t="str">
            <v>ΠΕΡΔΙΚΑΚΗΣ</v>
          </cell>
          <cell r="C33" t="str">
            <v>ΠΑΝΤΕΛΉΣ </v>
          </cell>
          <cell r="D33" t="str">
            <v>ΙΕΡΑΠΕΤΡΑ</v>
          </cell>
          <cell r="P33">
            <v>5</v>
          </cell>
        </row>
        <row r="34">
          <cell r="A34">
            <v>28</v>
          </cell>
          <cell r="B34" t="str">
            <v>ΒΑΡΒΕΛΗΣ</v>
          </cell>
          <cell r="C34" t="str">
            <v>ΓΙΑΝΝΗΣ</v>
          </cell>
          <cell r="D34" t="str">
            <v>ΡΕΘΥΜΝΟ</v>
          </cell>
          <cell r="P34">
            <v>0</v>
          </cell>
        </row>
        <row r="35">
          <cell r="A35">
            <v>29</v>
          </cell>
          <cell r="B35" t="str">
            <v>ΠΑΡΑΔΕΙΣΑΝΟΣ</v>
          </cell>
          <cell r="C35" t="str">
            <v>ΣΤΕΛΙΟΣ</v>
          </cell>
          <cell r="D35" t="str">
            <v>ΡΕΘΥΜΝΟ</v>
          </cell>
          <cell r="P35">
            <v>0</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cell r="M70">
            <v>999</v>
          </cell>
        </row>
        <row r="71">
          <cell r="A71">
            <v>65</v>
          </cell>
          <cell r="M71">
            <v>999</v>
          </cell>
        </row>
        <row r="72">
          <cell r="A72">
            <v>66</v>
          </cell>
          <cell r="M72">
            <v>999</v>
          </cell>
        </row>
        <row r="73">
          <cell r="A73">
            <v>67</v>
          </cell>
          <cell r="M73">
            <v>999</v>
          </cell>
        </row>
        <row r="74">
          <cell r="A74">
            <v>68</v>
          </cell>
          <cell r="M74">
            <v>999</v>
          </cell>
        </row>
        <row r="75">
          <cell r="A75">
            <v>69</v>
          </cell>
          <cell r="M75">
            <v>999</v>
          </cell>
        </row>
        <row r="76">
          <cell r="A76">
            <v>70</v>
          </cell>
          <cell r="M76">
            <v>999</v>
          </cell>
        </row>
        <row r="77">
          <cell r="A77">
            <v>71</v>
          </cell>
          <cell r="M77">
            <v>999</v>
          </cell>
        </row>
        <row r="78">
          <cell r="A78">
            <v>72</v>
          </cell>
          <cell r="M78">
            <v>999</v>
          </cell>
        </row>
        <row r="79">
          <cell r="A79">
            <v>73</v>
          </cell>
          <cell r="M79">
            <v>999</v>
          </cell>
        </row>
        <row r="80">
          <cell r="A80">
            <v>74</v>
          </cell>
          <cell r="M80">
            <v>999</v>
          </cell>
        </row>
        <row r="81">
          <cell r="A81">
            <v>75</v>
          </cell>
          <cell r="M81">
            <v>999</v>
          </cell>
        </row>
        <row r="82">
          <cell r="A82">
            <v>76</v>
          </cell>
          <cell r="M82">
            <v>999</v>
          </cell>
        </row>
        <row r="83">
          <cell r="A83">
            <v>77</v>
          </cell>
          <cell r="M83">
            <v>999</v>
          </cell>
        </row>
        <row r="84">
          <cell r="A84">
            <v>78</v>
          </cell>
          <cell r="M84">
            <v>999</v>
          </cell>
        </row>
        <row r="85">
          <cell r="A85">
            <v>79</v>
          </cell>
          <cell r="M85">
            <v>999</v>
          </cell>
        </row>
        <row r="86">
          <cell r="A86">
            <v>80</v>
          </cell>
          <cell r="M86">
            <v>999</v>
          </cell>
        </row>
        <row r="87">
          <cell r="A87">
            <v>81</v>
          </cell>
          <cell r="M87">
            <v>999</v>
          </cell>
        </row>
        <row r="88">
          <cell r="A88">
            <v>82</v>
          </cell>
          <cell r="M88">
            <v>999</v>
          </cell>
        </row>
        <row r="89">
          <cell r="A89">
            <v>83</v>
          </cell>
          <cell r="M89">
            <v>999</v>
          </cell>
        </row>
        <row r="90">
          <cell r="A90">
            <v>84</v>
          </cell>
          <cell r="M90">
            <v>999</v>
          </cell>
        </row>
        <row r="91">
          <cell r="A91">
            <v>85</v>
          </cell>
          <cell r="M91">
            <v>999</v>
          </cell>
        </row>
        <row r="92">
          <cell r="A92">
            <v>86</v>
          </cell>
          <cell r="M92">
            <v>999</v>
          </cell>
        </row>
        <row r="93">
          <cell r="A93">
            <v>87</v>
          </cell>
          <cell r="M93">
            <v>999</v>
          </cell>
        </row>
        <row r="94">
          <cell r="A94">
            <v>88</v>
          </cell>
          <cell r="M94">
            <v>999</v>
          </cell>
        </row>
        <row r="95">
          <cell r="A95">
            <v>89</v>
          </cell>
          <cell r="M95">
            <v>999</v>
          </cell>
        </row>
        <row r="96">
          <cell r="A96">
            <v>90</v>
          </cell>
          <cell r="M96">
            <v>999</v>
          </cell>
        </row>
        <row r="97">
          <cell r="A97">
            <v>91</v>
          </cell>
          <cell r="M97">
            <v>999</v>
          </cell>
        </row>
        <row r="98">
          <cell r="A98">
            <v>92</v>
          </cell>
          <cell r="M98">
            <v>999</v>
          </cell>
        </row>
        <row r="99">
          <cell r="A99">
            <v>93</v>
          </cell>
          <cell r="M99">
            <v>999</v>
          </cell>
        </row>
        <row r="100">
          <cell r="A100">
            <v>94</v>
          </cell>
          <cell r="M100">
            <v>999</v>
          </cell>
        </row>
        <row r="101">
          <cell r="A101">
            <v>95</v>
          </cell>
          <cell r="M101">
            <v>999</v>
          </cell>
        </row>
        <row r="102">
          <cell r="A102">
            <v>96</v>
          </cell>
          <cell r="M102">
            <v>999</v>
          </cell>
        </row>
        <row r="103">
          <cell r="A103">
            <v>97</v>
          </cell>
          <cell r="M103">
            <v>999</v>
          </cell>
        </row>
        <row r="104">
          <cell r="A104">
            <v>98</v>
          </cell>
          <cell r="M104">
            <v>999</v>
          </cell>
        </row>
        <row r="105">
          <cell r="A105">
            <v>99</v>
          </cell>
          <cell r="M105">
            <v>999</v>
          </cell>
        </row>
        <row r="106">
          <cell r="A106">
            <v>100</v>
          </cell>
          <cell r="M106">
            <v>999</v>
          </cell>
        </row>
        <row r="107">
          <cell r="A107">
            <v>101</v>
          </cell>
          <cell r="M107">
            <v>999</v>
          </cell>
        </row>
        <row r="108">
          <cell r="A108">
            <v>102</v>
          </cell>
          <cell r="M108">
            <v>999</v>
          </cell>
        </row>
        <row r="109">
          <cell r="A109">
            <v>103</v>
          </cell>
          <cell r="M109">
            <v>999</v>
          </cell>
        </row>
        <row r="110">
          <cell r="A110">
            <v>104</v>
          </cell>
          <cell r="M110">
            <v>999</v>
          </cell>
        </row>
        <row r="111">
          <cell r="A111">
            <v>105</v>
          </cell>
          <cell r="M111">
            <v>999</v>
          </cell>
        </row>
        <row r="112">
          <cell r="A112">
            <v>106</v>
          </cell>
          <cell r="M112">
            <v>999</v>
          </cell>
        </row>
        <row r="113">
          <cell r="A113">
            <v>107</v>
          </cell>
          <cell r="M113">
            <v>999</v>
          </cell>
        </row>
        <row r="114">
          <cell r="A114">
            <v>108</v>
          </cell>
          <cell r="M114">
            <v>999</v>
          </cell>
        </row>
        <row r="115">
          <cell r="A115">
            <v>109</v>
          </cell>
          <cell r="M115">
            <v>999</v>
          </cell>
        </row>
        <row r="116">
          <cell r="A116">
            <v>110</v>
          </cell>
          <cell r="M116">
            <v>999</v>
          </cell>
        </row>
        <row r="117">
          <cell r="A117">
            <v>111</v>
          </cell>
          <cell r="M117">
            <v>999</v>
          </cell>
        </row>
        <row r="118">
          <cell r="A118">
            <v>112</v>
          </cell>
          <cell r="M118">
            <v>999</v>
          </cell>
        </row>
        <row r="119">
          <cell r="A119">
            <v>113</v>
          </cell>
          <cell r="M119">
            <v>999</v>
          </cell>
        </row>
        <row r="120">
          <cell r="A120">
            <v>114</v>
          </cell>
          <cell r="M120">
            <v>999</v>
          </cell>
        </row>
        <row r="121">
          <cell r="A121">
            <v>115</v>
          </cell>
          <cell r="M121">
            <v>999</v>
          </cell>
        </row>
        <row r="122">
          <cell r="A122">
            <v>116</v>
          </cell>
          <cell r="M122">
            <v>999</v>
          </cell>
        </row>
        <row r="123">
          <cell r="A123">
            <v>117</v>
          </cell>
          <cell r="M123">
            <v>999</v>
          </cell>
        </row>
        <row r="124">
          <cell r="A124">
            <v>118</v>
          </cell>
          <cell r="M124">
            <v>999</v>
          </cell>
        </row>
        <row r="125">
          <cell r="A125">
            <v>119</v>
          </cell>
          <cell r="M125">
            <v>999</v>
          </cell>
        </row>
        <row r="126">
          <cell r="A126">
            <v>120</v>
          </cell>
          <cell r="M126">
            <v>999</v>
          </cell>
        </row>
        <row r="127">
          <cell r="A127">
            <v>121</v>
          </cell>
          <cell r="M127">
            <v>999</v>
          </cell>
        </row>
        <row r="128">
          <cell r="A128">
            <v>122</v>
          </cell>
          <cell r="M128">
            <v>999</v>
          </cell>
        </row>
        <row r="129">
          <cell r="A129">
            <v>123</v>
          </cell>
          <cell r="M129">
            <v>999</v>
          </cell>
        </row>
        <row r="130">
          <cell r="A130">
            <v>124</v>
          </cell>
          <cell r="M130">
            <v>999</v>
          </cell>
        </row>
        <row r="131">
          <cell r="A131">
            <v>125</v>
          </cell>
          <cell r="M131">
            <v>999</v>
          </cell>
        </row>
        <row r="132">
          <cell r="A132">
            <v>126</v>
          </cell>
          <cell r="M132">
            <v>999</v>
          </cell>
        </row>
        <row r="133">
          <cell r="A133">
            <v>127</v>
          </cell>
          <cell r="M133">
            <v>999</v>
          </cell>
        </row>
        <row r="134">
          <cell r="A134">
            <v>128</v>
          </cell>
          <cell r="M134">
            <v>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2)"/>
      <sheetName val="Συμμετοχές"/>
      <sheetName val="Ταμπλό 35+"/>
    </sheetNames>
    <sheetDataSet>
      <sheetData sheetId="0">
        <row r="6">
          <cell r="A6" t="str">
            <v>5ο Παγκρήτιο Βετεράνων Ρέθυμνο</v>
          </cell>
        </row>
        <row r="8">
          <cell r="A8" t="str">
            <v>Ζ΄ ΕΝΩΣΗ</v>
          </cell>
        </row>
        <row r="10">
          <cell r="A10" t="str">
            <v>16-18/10/2015</v>
          </cell>
          <cell r="C10" t="str">
            <v>Ο.Α. ΡΕΘΥΜΝΟΥ</v>
          </cell>
          <cell r="D10" t="str">
            <v>ΡΕΘΥΜΝΟ</v>
          </cell>
          <cell r="E10" t="str">
            <v>ΛΥΡΗΣ ΓΙΩΡΓΟΣ</v>
          </cell>
        </row>
        <row r="12">
          <cell r="A12" t="str">
            <v>ΑΝΔΡΩΝ 35+</v>
          </cell>
        </row>
      </sheetData>
      <sheetData sheetId="1">
        <row r="5">
          <cell r="R5">
            <v>0</v>
          </cell>
        </row>
        <row r="7">
          <cell r="A7">
            <v>1</v>
          </cell>
          <cell r="B7" t="str">
            <v>JAVOR</v>
          </cell>
          <cell r="C7" t="str">
            <v>THOMAS</v>
          </cell>
          <cell r="D7" t="str">
            <v>ΗΡΑΚΛΕΙΟ</v>
          </cell>
          <cell r="H7">
            <v>1</v>
          </cell>
          <cell r="P7">
            <v>545</v>
          </cell>
        </row>
        <row r="8">
          <cell r="A8">
            <v>2</v>
          </cell>
          <cell r="B8" t="str">
            <v>ΜΠΟΓΡΗΣ</v>
          </cell>
          <cell r="C8" t="str">
            <v>ΚΩΣΤΑΣ</v>
          </cell>
          <cell r="D8" t="str">
            <v>ΗΡΑΚΛΕΙΟ</v>
          </cell>
          <cell r="H8">
            <v>2</v>
          </cell>
          <cell r="P8">
            <v>440</v>
          </cell>
        </row>
        <row r="9">
          <cell r="A9">
            <v>3</v>
          </cell>
          <cell r="B9" t="str">
            <v>ΚΑΡΆΚΗΣ</v>
          </cell>
          <cell r="C9" t="str">
            <v>ΜΙΧΆΛΗΣ</v>
          </cell>
          <cell r="D9" t="str">
            <v>ΧΑΝΙΆ</v>
          </cell>
          <cell r="H9">
            <v>3</v>
          </cell>
          <cell r="P9">
            <v>320</v>
          </cell>
        </row>
        <row r="10">
          <cell r="A10">
            <v>4</v>
          </cell>
          <cell r="B10" t="str">
            <v>ΚΑΡΓΑΤΖΗΣ</v>
          </cell>
          <cell r="C10" t="str">
            <v>ΚΩΣΤΑΣ</v>
          </cell>
          <cell r="D10" t="str">
            <v>ΗΡΑΚΛΕΙΟ</v>
          </cell>
          <cell r="H10">
            <v>4</v>
          </cell>
          <cell r="P10">
            <v>280</v>
          </cell>
        </row>
        <row r="11">
          <cell r="A11">
            <v>5</v>
          </cell>
          <cell r="B11" t="str">
            <v>ΓΑΛΕΡΟΣ</v>
          </cell>
          <cell r="C11" t="str">
            <v>ΣΤΑΥΡΟΣ</v>
          </cell>
          <cell r="D11" t="str">
            <v>ΡΕΘΥΜΝΟ</v>
          </cell>
          <cell r="H11">
            <v>5</v>
          </cell>
          <cell r="P11">
            <v>265</v>
          </cell>
        </row>
        <row r="12">
          <cell r="A12">
            <v>6</v>
          </cell>
          <cell r="B12" t="str">
            <v>ΚΟΤΣΩΝΑΣ</v>
          </cell>
          <cell r="C12" t="str">
            <v>ΠΑΝΑΓΙΩΤΗΣ</v>
          </cell>
          <cell r="D12" t="str">
            <v>RETHYMNO</v>
          </cell>
          <cell r="H12">
            <v>6</v>
          </cell>
          <cell r="P12">
            <v>245</v>
          </cell>
        </row>
        <row r="13">
          <cell r="A13">
            <v>7</v>
          </cell>
          <cell r="B13" t="str">
            <v>ΓΚΑΛΑΝΆΚΗΣ</v>
          </cell>
          <cell r="C13" t="str">
            <v>ΜΑΝΌΛΗΣ</v>
          </cell>
          <cell r="D13" t="str">
            <v>ΗΡΆΚΛΕΙΟ</v>
          </cell>
          <cell r="H13">
            <v>7</v>
          </cell>
          <cell r="P13">
            <v>220</v>
          </cell>
        </row>
        <row r="14">
          <cell r="A14">
            <v>8</v>
          </cell>
          <cell r="B14" t="str">
            <v>ΒΑΣΙΛΑΚΗΣ ΗΡ.</v>
          </cell>
          <cell r="C14" t="str">
            <v>ΜΙΧΆΛΗΣ </v>
          </cell>
          <cell r="D14" t="str">
            <v>ΗΡΆΚΛΕΙΟ</v>
          </cell>
          <cell r="H14" t="str">
            <v>Με κλήρωση θέση 8 </v>
          </cell>
          <cell r="P14">
            <v>185</v>
          </cell>
        </row>
        <row r="15">
          <cell r="A15">
            <v>9</v>
          </cell>
          <cell r="B15" t="str">
            <v>ΠΑΝΑΓΙΩΤΙΔΗΣ</v>
          </cell>
          <cell r="C15" t="str">
            <v>ΠΑΝΟΣ</v>
          </cell>
          <cell r="D15" t="str">
            <v>ΗΡΑΚΛΕΙΟ</v>
          </cell>
          <cell r="H15" t="str">
            <v>Με κλήρωση θέση 9</v>
          </cell>
          <cell r="P15">
            <v>185</v>
          </cell>
        </row>
        <row r="16">
          <cell r="A16">
            <v>10</v>
          </cell>
          <cell r="B16" t="str">
            <v>ΚΟΚΚΑΛΗΣ</v>
          </cell>
          <cell r="C16" t="str">
            <v>ΜΑΝΟΣ</v>
          </cell>
          <cell r="D16" t="str">
            <v>ΙΕΡΑΠΕΤΡΑ</v>
          </cell>
          <cell r="H16">
            <v>10</v>
          </cell>
          <cell r="P16">
            <v>150</v>
          </cell>
        </row>
        <row r="17">
          <cell r="A17">
            <v>11</v>
          </cell>
          <cell r="B17" t="str">
            <v>ΣΧΟΙΝΟΠΛΟΚΑΚΗΣ</v>
          </cell>
          <cell r="C17" t="str">
            <v>ΔΗΜΗΤΡΗΣ</v>
          </cell>
          <cell r="D17" t="str">
            <v>ΚΙΣΑΜΟΣ</v>
          </cell>
          <cell r="H17">
            <v>11</v>
          </cell>
          <cell r="P17">
            <v>120</v>
          </cell>
        </row>
        <row r="18">
          <cell r="A18">
            <v>12</v>
          </cell>
          <cell r="B18" t="str">
            <v>ΜΑΛΛΙΑΡΟΥΔΆΚΗΣ</v>
          </cell>
          <cell r="C18" t="str">
            <v>ΛΈΑΝΔΡΟΣ</v>
          </cell>
          <cell r="D18" t="str">
            <v>ΣΗΤΕΙΑ</v>
          </cell>
          <cell r="H18">
            <v>12</v>
          </cell>
          <cell r="P18">
            <v>95</v>
          </cell>
        </row>
        <row r="19">
          <cell r="A19">
            <v>13</v>
          </cell>
          <cell r="B19" t="str">
            <v>ΜΑΧΛΉΣ</v>
          </cell>
          <cell r="C19" t="str">
            <v>ΤΆΣΟΣ</v>
          </cell>
          <cell r="D19" t="str">
            <v>ΗΡΆΚΛΕΙΟ</v>
          </cell>
          <cell r="H19">
            <v>13</v>
          </cell>
          <cell r="P19">
            <v>90</v>
          </cell>
        </row>
        <row r="20">
          <cell r="A20">
            <v>14</v>
          </cell>
          <cell r="B20" t="str">
            <v>ΣΑΡΑΝΤΙΔΗΣ</v>
          </cell>
          <cell r="C20" t="str">
            <v>ΣΤΑΥΡΟΣ</v>
          </cell>
          <cell r="D20" t="str">
            <v>ΗΡΑΚΛΕΙΟ</v>
          </cell>
          <cell r="H20">
            <v>14</v>
          </cell>
          <cell r="P20">
            <v>85</v>
          </cell>
        </row>
        <row r="21">
          <cell r="A21">
            <v>15</v>
          </cell>
          <cell r="B21" t="str">
            <v>ΨΑΡΟΥΔΑΚΗΣ</v>
          </cell>
          <cell r="C21" t="str">
            <v>ΕΥΣΤΡΑΤΙΟΣ</v>
          </cell>
          <cell r="D21" t="str">
            <v>ΗΡΑΚΛΕΙΟ</v>
          </cell>
          <cell r="H21">
            <v>15</v>
          </cell>
          <cell r="P21">
            <v>80</v>
          </cell>
        </row>
        <row r="22">
          <cell r="A22">
            <v>16</v>
          </cell>
          <cell r="B22" t="str">
            <v>ΒΑΣΙΛΑΚΗΣ  ΑΓ.</v>
          </cell>
          <cell r="C22" t="str">
            <v>ΜΙΧΑΛΗΣ</v>
          </cell>
          <cell r="D22" t="str">
            <v>ΑΓΙΟΣ ΝΙΚΟΛΑΟΣ</v>
          </cell>
          <cell r="H22">
            <v>16</v>
          </cell>
          <cell r="P22">
            <v>70</v>
          </cell>
        </row>
        <row r="23">
          <cell r="A23">
            <v>17</v>
          </cell>
          <cell r="B23" t="str">
            <v>ΑΛΕΞΑΝΔΡΙΝΟΣ </v>
          </cell>
          <cell r="C23" t="str">
            <v>ΝΙΚΟΣ</v>
          </cell>
          <cell r="D23" t="str">
            <v>ΡΕΘΥΜΝΟ</v>
          </cell>
          <cell r="P23">
            <v>60</v>
          </cell>
        </row>
        <row r="24">
          <cell r="A24">
            <v>18</v>
          </cell>
          <cell r="B24" t="str">
            <v>ΚΑΛΛΗΣ</v>
          </cell>
          <cell r="C24" t="str">
            <v>ΧΡΗΣΤΟΣ</v>
          </cell>
          <cell r="D24" t="str">
            <v>ΑΓΙΟΣ ΝΙΚΟΛΑΟΣ</v>
          </cell>
          <cell r="P24">
            <v>60</v>
          </cell>
        </row>
        <row r="25">
          <cell r="A25">
            <v>19</v>
          </cell>
          <cell r="B25" t="str">
            <v>ΜΑΓΟΥΛΙΑΝΟΣ </v>
          </cell>
          <cell r="C25" t="str">
            <v>ΓΙΑΝΝΗΣ</v>
          </cell>
          <cell r="D25" t="str">
            <v>ΑΓΙΟΣ ΝΙΚΟΛΑΟΣ</v>
          </cell>
          <cell r="P25">
            <v>60</v>
          </cell>
        </row>
        <row r="26">
          <cell r="A26">
            <v>20</v>
          </cell>
          <cell r="B26" t="str">
            <v>ΜΥΡΤΑΚΗΣ</v>
          </cell>
          <cell r="C26" t="str">
            <v>ΜΙΧΑΛΗΣ</v>
          </cell>
          <cell r="D26" t="str">
            <v>ΡΕΘΥΜΝΟ</v>
          </cell>
          <cell r="P26">
            <v>55</v>
          </cell>
        </row>
        <row r="27">
          <cell r="A27">
            <v>21</v>
          </cell>
          <cell r="B27" t="str">
            <v>ΛΑΓΟΥΒΆΡΔΟΣ </v>
          </cell>
          <cell r="C27" t="str">
            <v>ΑΛΈΞΑΝΔΡΟΣ</v>
          </cell>
          <cell r="D27" t="str">
            <v>ΧΑΝΙΆ</v>
          </cell>
          <cell r="P27">
            <v>50</v>
          </cell>
        </row>
        <row r="28">
          <cell r="A28">
            <v>22</v>
          </cell>
          <cell r="B28" t="str">
            <v>ΣΦΕΝΔΟΥΡΑΚΗΣ</v>
          </cell>
          <cell r="C28" t="str">
            <v>ΓΙΑΝΝΗΣ</v>
          </cell>
          <cell r="D28" t="str">
            <v>ΣΗΤΕΙΑ</v>
          </cell>
          <cell r="P28">
            <v>50</v>
          </cell>
        </row>
        <row r="29">
          <cell r="A29">
            <v>23</v>
          </cell>
          <cell r="B29" t="str">
            <v>ΝΤΙΝΟΠΟΥΛΟΣ</v>
          </cell>
          <cell r="C29" t="str">
            <v>ΑΧΙΛΛΕΑΣ</v>
          </cell>
          <cell r="D29" t="str">
            <v>ΡΕΘΥΜΝΟ</v>
          </cell>
          <cell r="P29">
            <v>45</v>
          </cell>
        </row>
        <row r="30">
          <cell r="A30">
            <v>24</v>
          </cell>
          <cell r="B30" t="str">
            <v>ΚΟΥΓΙΟΥΜΟΥΤΖΗΣ</v>
          </cell>
          <cell r="C30" t="str">
            <v>ΜΑΝΟΛΗΣ</v>
          </cell>
          <cell r="D30" t="str">
            <v>ΡΕΘΥΜΝΟ</v>
          </cell>
          <cell r="P30">
            <v>40</v>
          </cell>
        </row>
        <row r="31">
          <cell r="A31">
            <v>25</v>
          </cell>
          <cell r="B31" t="str">
            <v>ΑΠΟΣΤΟΛΑΚΗΣ</v>
          </cell>
          <cell r="C31" t="str">
            <v>ΕΜΜΑΝΟΥΗΛ</v>
          </cell>
          <cell r="D31" t="str">
            <v>ΗΡΑΚΛΕΙΟ</v>
          </cell>
          <cell r="P31">
            <v>30</v>
          </cell>
        </row>
        <row r="32">
          <cell r="A32">
            <v>26</v>
          </cell>
          <cell r="B32" t="str">
            <v>ΠΟΛΥΛΟΓΙΔΗΣ </v>
          </cell>
          <cell r="C32" t="str">
            <v>ΧΡΗΣΤΟΣ</v>
          </cell>
          <cell r="D32" t="str">
            <v>ΗΡΑΚΛΕΙΟ</v>
          </cell>
          <cell r="P32">
            <v>30</v>
          </cell>
        </row>
        <row r="33">
          <cell r="A33">
            <v>27</v>
          </cell>
          <cell r="B33" t="str">
            <v>ΣΦΑΚΙΑΝΑΚΗΣ</v>
          </cell>
          <cell r="C33" t="str">
            <v>ΙΩΑΝΝΗΣ</v>
          </cell>
          <cell r="D33" t="str">
            <v>ΧΑΝΙΑ</v>
          </cell>
          <cell r="P33">
            <v>30</v>
          </cell>
        </row>
        <row r="34">
          <cell r="A34">
            <v>28</v>
          </cell>
          <cell r="B34" t="str">
            <v>ΜΥΓΙΑΚΗΣ</v>
          </cell>
          <cell r="C34" t="str">
            <v>ΑΡΙΣΤΟΤΕΛΗΣ</v>
          </cell>
          <cell r="D34" t="str">
            <v>ΡΕΘΥΜΝΟ</v>
          </cell>
          <cell r="P34">
            <v>25</v>
          </cell>
        </row>
        <row r="35">
          <cell r="A35">
            <v>29</v>
          </cell>
          <cell r="B35" t="str">
            <v>ΝΙΝΟΣ</v>
          </cell>
          <cell r="C35" t="str">
            <v>ΜΑΡΙΟΣ</v>
          </cell>
          <cell r="D35" t="str">
            <v>ΡΕΘΥΜΝΟ</v>
          </cell>
          <cell r="P35">
            <v>20</v>
          </cell>
        </row>
        <row r="36">
          <cell r="A36">
            <v>30</v>
          </cell>
          <cell r="B36" t="str">
            <v>ΠΑΝΑΓΙΩΤΙΔΗΣ</v>
          </cell>
          <cell r="C36" t="str">
            <v>ΠΑΝΑΓΙΩΤΗΣ</v>
          </cell>
          <cell r="D36" t="str">
            <v>ΗΡΑΚΛΕΙΟ</v>
          </cell>
          <cell r="P36">
            <v>20</v>
          </cell>
        </row>
        <row r="37">
          <cell r="A37">
            <v>31</v>
          </cell>
          <cell r="B37" t="str">
            <v>ΣΦΥΡΑΚΗΣ</v>
          </cell>
          <cell r="C37" t="str">
            <v>ΔΗΜΉΤΡΗΣ</v>
          </cell>
          <cell r="D37" t="str">
            <v>ΕΛΟΥΝΤΑ</v>
          </cell>
          <cell r="P37">
            <v>20</v>
          </cell>
        </row>
        <row r="38">
          <cell r="A38">
            <v>32</v>
          </cell>
          <cell r="B38" t="str">
            <v>ΜΑΡΙΔΑΚΗΣ</v>
          </cell>
          <cell r="C38" t="str">
            <v>ΠΑΝΤΕΛΉΣ </v>
          </cell>
          <cell r="D38" t="str">
            <v>ΡΕΘΥΜΝΟ</v>
          </cell>
          <cell r="P38">
            <v>15</v>
          </cell>
        </row>
        <row r="39">
          <cell r="A39">
            <v>33</v>
          </cell>
          <cell r="B39" t="str">
            <v>ΡΟΥΣΣΑΚΗΣ</v>
          </cell>
          <cell r="C39" t="str">
            <v>ΜΙΧΑΛΗΣ</v>
          </cell>
          <cell r="D39" t="str">
            <v>ΡΕΘΥΜΝΟ</v>
          </cell>
          <cell r="P39">
            <v>15</v>
          </cell>
        </row>
        <row r="40">
          <cell r="A40">
            <v>34</v>
          </cell>
          <cell r="B40" t="str">
            <v>ΑΙΛΑΜΆΚΗΣ</v>
          </cell>
          <cell r="C40" t="str">
            <v>ΜΆΝΟΣ</v>
          </cell>
          <cell r="D40" t="str">
            <v>ΣΗΤΕΙΑ</v>
          </cell>
          <cell r="P40">
            <v>10</v>
          </cell>
        </row>
        <row r="41">
          <cell r="A41">
            <v>35</v>
          </cell>
          <cell r="B41" t="str">
            <v>ΚΟΚΚΙΝΑΚΗΣ</v>
          </cell>
          <cell r="C41" t="str">
            <v>ΓΕΩΡΓΙΟΣ</v>
          </cell>
          <cell r="D41" t="str">
            <v>ΡΕΘΥΜΝΟ</v>
          </cell>
          <cell r="P41">
            <v>10</v>
          </cell>
        </row>
        <row r="42">
          <cell r="A42">
            <v>36</v>
          </cell>
          <cell r="B42" t="str">
            <v>ΚΟΤΖΑΜΠΑΣΗΣ</v>
          </cell>
          <cell r="C42" t="str">
            <v>ΝΙΚΟΣ</v>
          </cell>
          <cell r="D42" t="str">
            <v>ΡΕΘΥΜΝΟ</v>
          </cell>
          <cell r="P42">
            <v>10</v>
          </cell>
        </row>
        <row r="43">
          <cell r="A43">
            <v>37</v>
          </cell>
          <cell r="B43" t="str">
            <v>ΞΕΡΑΣ</v>
          </cell>
          <cell r="C43" t="str">
            <v>ΝΊΚΟΣ</v>
          </cell>
          <cell r="D43" t="str">
            <v>ΧΑΝΙΆ</v>
          </cell>
          <cell r="P43">
            <v>10</v>
          </cell>
        </row>
        <row r="44">
          <cell r="A44">
            <v>38</v>
          </cell>
          <cell r="B44" t="str">
            <v>ΧΡΥΣΟΥΛΑΚΗΣ</v>
          </cell>
          <cell r="C44" t="str">
            <v>ΓΙΑΝΝΗΣ</v>
          </cell>
          <cell r="D44" t="str">
            <v>ΣΗΤΕΙΑ</v>
          </cell>
          <cell r="P44">
            <v>10</v>
          </cell>
        </row>
        <row r="45">
          <cell r="A45">
            <v>39</v>
          </cell>
          <cell r="B45" t="str">
            <v>ΑΝΥΦΑΝΤΑΚΗΣ</v>
          </cell>
          <cell r="C45" t="str">
            <v>ΑΔΑΜ</v>
          </cell>
          <cell r="D45" t="str">
            <v>ΡΕΘΥΜΝΟ</v>
          </cell>
          <cell r="P45">
            <v>5</v>
          </cell>
        </row>
        <row r="46">
          <cell r="A46">
            <v>40</v>
          </cell>
          <cell r="B46" t="str">
            <v>ΔΡΑΝΔΑΚΗΣ</v>
          </cell>
          <cell r="C46" t="str">
            <v>ΝΙΚΟΣ</v>
          </cell>
          <cell r="D46" t="str">
            <v>ΡΕΘΥΜΝΟ</v>
          </cell>
          <cell r="P46">
            <v>5</v>
          </cell>
        </row>
        <row r="47">
          <cell r="A47">
            <v>41</v>
          </cell>
          <cell r="B47" t="str">
            <v>ΜΑΤΖΟΡΑΚΗΣ</v>
          </cell>
          <cell r="C47" t="str">
            <v>ΓΕΩΡΓΙΟΣ</v>
          </cell>
          <cell r="D47" t="str">
            <v>ΧΑΝΙΑ</v>
          </cell>
          <cell r="P47">
            <v>5</v>
          </cell>
        </row>
        <row r="48">
          <cell r="A48">
            <v>42</v>
          </cell>
          <cell r="B48" t="str">
            <v>ΚΑΛΟΓΡΙΔΑΚΗΣ</v>
          </cell>
          <cell r="C48" t="str">
            <v>ΓΕΩΡΓΙΟΣ</v>
          </cell>
          <cell r="D48" t="str">
            <v>ΡΕΘΥΜΝΟ</v>
          </cell>
          <cell r="P48">
            <v>0</v>
          </cell>
        </row>
        <row r="49">
          <cell r="A49">
            <v>43</v>
          </cell>
          <cell r="B49" t="str">
            <v>ΜΠΛΥΜΑΚΗΣ</v>
          </cell>
          <cell r="C49" t="str">
            <v>ΜΑΝΟΛΗΣ</v>
          </cell>
          <cell r="D49" t="str">
            <v>ΡΕΘΥΜΝΟ</v>
          </cell>
          <cell r="P49">
            <v>0</v>
          </cell>
        </row>
        <row r="50">
          <cell r="A50">
            <v>44</v>
          </cell>
          <cell r="B50" t="str">
            <v>ΤΖΟΥΓΚΑΡΗΣ</v>
          </cell>
          <cell r="C50" t="str">
            <v>ΓΙΩΡΓΟΣ</v>
          </cell>
          <cell r="D50" t="str">
            <v>ΧΑΝΙΑ</v>
          </cell>
          <cell r="P50">
            <v>0</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FF00"/>
  </sheetPr>
  <dimension ref="A1:U81"/>
  <sheetViews>
    <sheetView showGridLines="0" zoomScalePageLayoutView="0" workbookViewId="0" topLeftCell="A4">
      <selection activeCell="B11" sqref="B11"/>
    </sheetView>
  </sheetViews>
  <sheetFormatPr defaultColWidth="17.28125" defaultRowHeight="15.75" customHeight="1"/>
  <cols>
    <col min="1" max="2" width="3.28125" style="9" customWidth="1"/>
    <col min="3" max="3" width="4.7109375" style="9" customWidth="1"/>
    <col min="4" max="4" width="3.421875" style="9" customWidth="1"/>
    <col min="5" max="5" width="12.7109375" style="9" customWidth="1"/>
    <col min="6" max="6" width="2.7109375" style="9" customWidth="1"/>
    <col min="7" max="7" width="6.57421875" style="9" customWidth="1"/>
    <col min="8" max="8" width="9.8515625" style="9" customWidth="1"/>
    <col min="9" max="9" width="1.7109375" style="9" customWidth="1"/>
    <col min="10" max="10" width="14.28125" style="9" customWidth="1"/>
    <col min="11" max="11" width="1.7109375" style="9" customWidth="1"/>
    <col min="12" max="12" width="9.28125" style="9" customWidth="1"/>
    <col min="13" max="13" width="1.7109375" style="9" customWidth="1"/>
    <col min="14" max="14" width="9.57421875" style="9" customWidth="1"/>
    <col min="15" max="15" width="1.8515625" style="9" customWidth="1"/>
    <col min="16" max="16" width="10.00390625" style="9" customWidth="1"/>
    <col min="17" max="17" width="1.7109375" style="9" customWidth="1"/>
    <col min="18" max="18" width="0" style="9" hidden="1" customWidth="1"/>
    <col min="19" max="19" width="8.28125" style="9" customWidth="1"/>
    <col min="20" max="20" width="56.8515625" style="9" customWidth="1"/>
    <col min="21" max="21" width="11.421875" style="9" hidden="1" customWidth="1"/>
    <col min="22" max="16384" width="17.28125" style="9" customWidth="1"/>
  </cols>
  <sheetData>
    <row r="1" spans="1:21" ht="21.75" customHeight="1">
      <c r="A1" s="299" t="str">
        <f>'[4]Week SetUp (2)'!$A$6</f>
        <v>5ο Παγκρήτιο Βετεράνων Ρέθυμνο</v>
      </c>
      <c r="B1" s="2"/>
      <c r="C1" s="2"/>
      <c r="D1" s="2"/>
      <c r="E1" s="2"/>
      <c r="F1" s="2"/>
      <c r="G1" s="2"/>
      <c r="H1" s="2"/>
      <c r="I1" s="2"/>
      <c r="J1" s="2"/>
      <c r="K1" s="2"/>
      <c r="L1" s="2"/>
      <c r="M1" s="149"/>
      <c r="N1" s="300" t="str">
        <f>'[4]Week SetUp (2)'!A12</f>
        <v>ΑΝΔΡΩΝ 35+</v>
      </c>
      <c r="O1" s="2"/>
      <c r="P1" s="2"/>
      <c r="Q1" s="149"/>
      <c r="R1" s="8"/>
      <c r="S1" s="8"/>
      <c r="T1" s="8"/>
      <c r="U1" s="8"/>
    </row>
    <row r="2" spans="1:21" ht="12.75" customHeight="1">
      <c r="A2" s="150" t="str">
        <f>'[4]Week SetUp (2)'!$A$8</f>
        <v>Ζ΄ ΕΝΩΣΗ</v>
      </c>
      <c r="B2" s="2"/>
      <c r="C2" s="2"/>
      <c r="D2" s="2"/>
      <c r="E2" s="2"/>
      <c r="F2" s="301"/>
      <c r="G2" s="154"/>
      <c r="H2" s="154"/>
      <c r="I2" s="302"/>
      <c r="J2" s="303" t="s">
        <v>1</v>
      </c>
      <c r="K2" s="2"/>
      <c r="L2" s="2"/>
      <c r="M2" s="302"/>
      <c r="N2" s="154"/>
      <c r="O2" s="302"/>
      <c r="P2" s="154"/>
      <c r="Q2" s="302"/>
      <c r="R2" s="155"/>
      <c r="S2" s="155"/>
      <c r="T2" s="155"/>
      <c r="U2" s="155"/>
    </row>
    <row r="3" spans="1:21" ht="9" customHeight="1">
      <c r="A3" s="156" t="s">
        <v>2</v>
      </c>
      <c r="B3" s="156"/>
      <c r="C3" s="156"/>
      <c r="D3" s="156"/>
      <c r="E3" s="156"/>
      <c r="F3" s="156" t="s">
        <v>3</v>
      </c>
      <c r="G3" s="156"/>
      <c r="H3" s="156"/>
      <c r="I3" s="157"/>
      <c r="J3" s="156" t="s">
        <v>4</v>
      </c>
      <c r="K3" s="157"/>
      <c r="L3" s="156" t="s">
        <v>77</v>
      </c>
      <c r="M3" s="157"/>
      <c r="N3" s="156"/>
      <c r="O3" s="157"/>
      <c r="P3" s="156"/>
      <c r="Q3" s="304" t="s">
        <v>6</v>
      </c>
      <c r="R3" s="20"/>
      <c r="S3" s="20"/>
      <c r="T3" s="20"/>
      <c r="U3" s="20"/>
    </row>
    <row r="4" spans="1:21" ht="11.25" customHeight="1" thickBot="1">
      <c r="A4" s="163" t="str">
        <f>'[4]Week SetUp (2)'!$A$10</f>
        <v>16-18/10/2015</v>
      </c>
      <c r="B4" s="164"/>
      <c r="C4" s="164"/>
      <c r="D4" s="165"/>
      <c r="E4" s="165"/>
      <c r="F4" s="165" t="str">
        <f>'[4]Week SetUp (2)'!$C$10</f>
        <v>Ο.Α. ΡΕΘΥΜΝΟΥ</v>
      </c>
      <c r="G4" s="166"/>
      <c r="H4" s="165"/>
      <c r="I4" s="305"/>
      <c r="J4" s="165" t="str">
        <f>'[4]Week SetUp (2)'!$D$10</f>
        <v>ΡΕΘΥΜΝΟ</v>
      </c>
      <c r="K4" s="305"/>
      <c r="L4" s="306" t="str">
        <f>'[4]Week SetUp (2)'!$A$12</f>
        <v>ΑΝΔΡΩΝ 35+</v>
      </c>
      <c r="M4" s="305"/>
      <c r="N4" s="165"/>
      <c r="O4" s="305"/>
      <c r="P4" s="165"/>
      <c r="Q4" s="307" t="str">
        <f>'[4]Week SetUp (2)'!$E$10</f>
        <v>ΛΥΡΗΣ ΓΙΩΡΓΟΣ</v>
      </c>
      <c r="R4" s="308"/>
      <c r="S4" s="309"/>
      <c r="T4" s="309"/>
      <c r="U4" s="31"/>
    </row>
    <row r="5" spans="1:21" ht="9" customHeight="1">
      <c r="A5" s="173"/>
      <c r="B5" s="174" t="s">
        <v>7</v>
      </c>
      <c r="C5" s="174" t="s">
        <v>8</v>
      </c>
      <c r="D5" s="174" t="s">
        <v>9</v>
      </c>
      <c r="E5" s="175" t="s">
        <v>10</v>
      </c>
      <c r="F5" s="175" t="s">
        <v>11</v>
      </c>
      <c r="G5" s="175"/>
      <c r="H5" s="175" t="s">
        <v>3</v>
      </c>
      <c r="I5" s="175"/>
      <c r="J5" s="174" t="s">
        <v>12</v>
      </c>
      <c r="K5" s="176"/>
      <c r="L5" s="174" t="s">
        <v>78</v>
      </c>
      <c r="M5" s="176"/>
      <c r="N5" s="174" t="s">
        <v>79</v>
      </c>
      <c r="O5" s="176"/>
      <c r="P5" s="174" t="s">
        <v>13</v>
      </c>
      <c r="Q5" s="310"/>
      <c r="R5" s="178"/>
      <c r="S5" s="20"/>
      <c r="T5" s="20"/>
      <c r="U5" s="20"/>
    </row>
    <row r="6" spans="1:21" ht="3.75" customHeight="1" thickBot="1">
      <c r="A6" s="311"/>
      <c r="B6" s="182"/>
      <c r="C6" s="39"/>
      <c r="D6" s="182"/>
      <c r="E6" s="183"/>
      <c r="F6" s="183"/>
      <c r="G6" s="184"/>
      <c r="H6" s="183"/>
      <c r="I6" s="312"/>
      <c r="J6" s="182"/>
      <c r="K6" s="312"/>
      <c r="L6" s="182"/>
      <c r="M6" s="312"/>
      <c r="N6" s="182"/>
      <c r="O6" s="312"/>
      <c r="P6" s="182"/>
      <c r="Q6" s="313"/>
      <c r="R6" s="20"/>
      <c r="S6" s="20"/>
      <c r="T6" s="20"/>
      <c r="U6" s="188"/>
    </row>
    <row r="7" spans="1:21" ht="9" customHeight="1">
      <c r="A7" s="314" t="s">
        <v>16</v>
      </c>
      <c r="B7" s="45">
        <f>IF(($D7=""),"",VLOOKUP($D7,'[4]Συμμετοχές'!$A$7:$P$70,15))</f>
        <v>0</v>
      </c>
      <c r="C7" s="45">
        <f>IF(($D7=""),"",VLOOKUP($D7,'[4]Συμμετοχές'!$A$7:$P$70,16))</f>
        <v>545</v>
      </c>
      <c r="D7" s="315">
        <v>1</v>
      </c>
      <c r="E7" s="23" t="str">
        <f>UPPER(IF(($D7=""),"",VLOOKUP($D7,'[4]Συμμετοχές'!$A$7:$P$70,2)))</f>
        <v>JAVOR</v>
      </c>
      <c r="F7" s="23" t="str">
        <f>IF(($D7=""),"",VLOOKUP($D7,'[4]Συμμετοχές'!$A$7:$P$70,3))</f>
        <v>THOMAS</v>
      </c>
      <c r="G7" s="23"/>
      <c r="H7" s="23" t="str">
        <f>IF(($D7=""),"",VLOOKUP($D7,'[4]Συμμετοχές'!$A$7:$P$70,4))</f>
        <v>ΗΡΑΚΛΕΙΟ</v>
      </c>
      <c r="I7" s="316"/>
      <c r="J7" s="45" t="str">
        <f>UPPER(IF(OR((I8="a"),(I8="as")),E7,IF(OR((I8="b"),(I8="bs")),E8,)))</f>
        <v>JAVOR</v>
      </c>
      <c r="K7" s="317"/>
      <c r="L7" s="318"/>
      <c r="M7" s="318"/>
      <c r="N7" s="318"/>
      <c r="O7" s="318"/>
      <c r="P7" s="318"/>
      <c r="Q7" s="318"/>
      <c r="R7" s="257"/>
      <c r="S7" s="20"/>
      <c r="T7" s="20"/>
      <c r="U7" s="200" t="e">
        <f aca="true" t="shared" si="0" ref="U7:U16">#REF!</f>
        <v>#REF!</v>
      </c>
    </row>
    <row r="8" spans="1:21" ht="9" customHeight="1">
      <c r="A8" s="319" t="s">
        <v>20</v>
      </c>
      <c r="B8" s="320">
        <f>IF(($D8=""),"",VLOOKUP($D8,'[4]Συμμετοχές'!$A$7:$P$70,15))</f>
        <v>0</v>
      </c>
      <c r="C8" s="320">
        <f>IF(($D8=""),"",VLOOKUP($D8,'[4]Συμμετοχές'!$A$7:$P$70,16))</f>
        <v>0</v>
      </c>
      <c r="D8" s="321">
        <v>80</v>
      </c>
      <c r="E8" s="320">
        <f>UPPER(IF(($D8=""),"",VLOOKUP($D8,'[4]Συμμετοχές'!$A$7:$P$70,2)))</f>
      </c>
      <c r="F8" s="320">
        <f>IF(($D8=""),"",VLOOKUP($D8,'[4]Συμμετοχές'!$A$7:$P$70,3))</f>
        <v>0</v>
      </c>
      <c r="G8" s="320"/>
      <c r="H8" s="23" t="s">
        <v>21</v>
      </c>
      <c r="I8" s="322" t="s">
        <v>19</v>
      </c>
      <c r="J8" s="323" t="s">
        <v>80</v>
      </c>
      <c r="K8" s="324"/>
      <c r="L8" s="66"/>
      <c r="M8" s="317"/>
      <c r="N8" s="318"/>
      <c r="O8" s="318"/>
      <c r="P8" s="318"/>
      <c r="Q8" s="318"/>
      <c r="R8" s="257"/>
      <c r="S8" s="20"/>
      <c r="T8" s="20"/>
      <c r="U8" s="207" t="e">
        <f t="shared" si="0"/>
        <v>#REF!</v>
      </c>
    </row>
    <row r="9" spans="1:21" ht="9" customHeight="1">
      <c r="A9" s="319" t="s">
        <v>23</v>
      </c>
      <c r="B9" s="320">
        <f>IF(($D9=""),"",VLOOKUP($D9,'[4]Συμμετοχές'!$A$7:$P$70,15))</f>
        <v>0</v>
      </c>
      <c r="C9" s="320">
        <f>IF(($D9=""),"",VLOOKUP($D9,'[4]Συμμετοχές'!$A$7:$P$70,16))</f>
        <v>25</v>
      </c>
      <c r="D9" s="315">
        <v>28</v>
      </c>
      <c r="E9" s="320" t="str">
        <f>UPPER(IF(($D9=""),"",VLOOKUP($D9,'[4]Συμμετοχές'!$A$7:$P$70,2)))</f>
        <v>ΜΥΓΙΑΚΗΣ</v>
      </c>
      <c r="F9" s="320" t="str">
        <f>IF(($D9=""),"",VLOOKUP($D9,'[4]Συμμετοχές'!$A$7:$P$70,3))</f>
        <v>ΑΡΙΣΤΟΤΕΛΗΣ</v>
      </c>
      <c r="G9" s="320"/>
      <c r="H9" s="23" t="str">
        <f>IF(($D9=""),"",VLOOKUP($D9,'[4]Συμμετοχές'!$A$7:$P$70,4))</f>
        <v>ΡΕΘΥΜΝΟ</v>
      </c>
      <c r="I9" s="325"/>
      <c r="J9" s="45" t="str">
        <f>UPPER(IF(OR((I10="a"),(I10="as")),E9,IF(OR((I10="b"),(I10="bs")),E10,)))</f>
        <v>ΜΥΓΙΑΚΗΣ</v>
      </c>
      <c r="K9" s="326"/>
      <c r="L9" s="60"/>
      <c r="M9" s="327"/>
      <c r="N9" s="328"/>
      <c r="O9" s="318"/>
      <c r="P9" s="318"/>
      <c r="Q9" s="318"/>
      <c r="R9" s="257"/>
      <c r="S9" s="20"/>
      <c r="T9" s="20"/>
      <c r="U9" s="207" t="e">
        <f t="shared" si="0"/>
        <v>#REF!</v>
      </c>
    </row>
    <row r="10" spans="1:21" ht="9" customHeight="1">
      <c r="A10" s="319" t="s">
        <v>25</v>
      </c>
      <c r="B10" s="320">
        <f>IF(($D10=""),"",VLOOKUP($D10,'[4]Συμμετοχές'!$A$7:$P$70,15))</f>
        <v>0</v>
      </c>
      <c r="C10" s="320">
        <f>IF(($D10=""),"",VLOOKUP($D10,'[4]Συμμετοχές'!$A$7:$P$70,16))</f>
        <v>0</v>
      </c>
      <c r="D10" s="321">
        <v>80</v>
      </c>
      <c r="E10" s="320">
        <f>UPPER(IF(($D10=""),"",VLOOKUP($D10,'[4]Συμμετοχές'!$A$7:$P$70,2)))</f>
      </c>
      <c r="F10" s="320">
        <f>IF(($D10=""),"",VLOOKUP($D10,'[4]Συμμετοχές'!$A$7:$P$70,3))</f>
        <v>0</v>
      </c>
      <c r="G10" s="320"/>
      <c r="H10" s="329" t="s">
        <v>21</v>
      </c>
      <c r="I10" s="330" t="s">
        <v>19</v>
      </c>
      <c r="J10" s="60"/>
      <c r="K10" s="331"/>
      <c r="L10" s="73" t="s">
        <v>18</v>
      </c>
      <c r="M10" s="332"/>
      <c r="N10" s="66">
        <f>UPPER(IF(OR((M10="a"),(M10="as")),L8,IF(OR((M10="b"),(M10="bs")),L12,)))</f>
      </c>
      <c r="O10" s="317"/>
      <c r="P10" s="318"/>
      <c r="Q10" s="318"/>
      <c r="R10" s="257"/>
      <c r="S10" s="20"/>
      <c r="T10" s="20"/>
      <c r="U10" s="207" t="e">
        <f t="shared" si="0"/>
        <v>#REF!</v>
      </c>
    </row>
    <row r="11" spans="1:21" ht="9" customHeight="1">
      <c r="A11" s="319" t="s">
        <v>27</v>
      </c>
      <c r="B11" s="320" t="s">
        <v>81</v>
      </c>
      <c r="C11" s="320">
        <f>IF(($D11=""),"",VLOOKUP($D11,'[4]Συμμετοχές'!$A$7:$P$70,16))</f>
        <v>30</v>
      </c>
      <c r="D11" s="321">
        <v>27</v>
      </c>
      <c r="E11" s="320" t="str">
        <f>UPPER(IF(($D11=""),"",VLOOKUP($D11,'[4]Συμμετοχές'!$A$7:$P$70,2)))</f>
        <v>ΣΦΑΚΙΑΝΑΚΗΣ</v>
      </c>
      <c r="F11" s="320" t="str">
        <f>IF(($D11=""),"",VLOOKUP($D11,'[4]Συμμετοχές'!$A$7:$P$70,3))</f>
        <v>ΙΩΑΝΝΗΣ</v>
      </c>
      <c r="G11" s="320"/>
      <c r="H11" s="23"/>
      <c r="I11" s="325"/>
      <c r="J11" s="45">
        <f>UPPER(IF(OR((I12="a"),(I12="as")),E11,IF(OR((I12="b"),(I12="bs")),E12,)))</f>
      </c>
      <c r="K11" s="325"/>
      <c r="L11" s="333" t="s">
        <v>82</v>
      </c>
      <c r="M11" s="334"/>
      <c r="N11" s="60"/>
      <c r="O11" s="327"/>
      <c r="P11" s="328"/>
      <c r="Q11" s="318"/>
      <c r="R11" s="257"/>
      <c r="S11" s="20"/>
      <c r="T11" s="20"/>
      <c r="U11" s="207" t="e">
        <f t="shared" si="0"/>
        <v>#REF!</v>
      </c>
    </row>
    <row r="12" spans="1:21" ht="9" customHeight="1">
      <c r="A12" s="319" t="s">
        <v>28</v>
      </c>
      <c r="B12" s="320">
        <f>IF(($D12=""),"",VLOOKUP($D12,'[4]Συμμετοχές'!$A$7:$P$70,15))</f>
        <v>0</v>
      </c>
      <c r="C12" s="320">
        <f>IF(($D12=""),"",VLOOKUP($D12,'[4]Συμμετοχές'!$A$7:$P$70,16))</f>
        <v>20</v>
      </c>
      <c r="D12" s="315">
        <v>30</v>
      </c>
      <c r="E12" s="320" t="str">
        <f>UPPER(IF(($D12=""),"",VLOOKUP($D12,'[4]Συμμετοχές'!$A$7:$P$70,2)))</f>
        <v>ΠΑΝΑΓΙΩΤΙΔΗΣ</v>
      </c>
      <c r="F12" s="320" t="str">
        <f>IF(($D12=""),"",VLOOKUP($D12,'[4]Συμμετοχές'!$A$7:$P$70,3))</f>
        <v>ΠΑΝΑΓΙΩΤΗΣ</v>
      </c>
      <c r="G12" s="320"/>
      <c r="H12" s="23"/>
      <c r="I12" s="335"/>
      <c r="J12" s="60" t="s">
        <v>83</v>
      </c>
      <c r="K12" s="332"/>
      <c r="L12" s="66">
        <f>UPPER(IF(OR((K12="a"),(K12="as")),J11,IF(OR((K12="b"),(K12="bs")),J13,)))</f>
      </c>
      <c r="M12" s="326"/>
      <c r="N12" s="328"/>
      <c r="O12" s="336"/>
      <c r="P12" s="328"/>
      <c r="Q12" s="318"/>
      <c r="R12" s="257"/>
      <c r="S12" s="20"/>
      <c r="T12" s="337"/>
      <c r="U12" s="207" t="e">
        <f t="shared" si="0"/>
        <v>#REF!</v>
      </c>
    </row>
    <row r="13" spans="1:21" ht="9" customHeight="1">
      <c r="A13" s="319" t="s">
        <v>29</v>
      </c>
      <c r="B13" s="320">
        <f>IF(($D13=""),"",VLOOKUP($D13,'[4]Συμμετοχές'!$A$7:$P$70,15))</f>
        <v>0</v>
      </c>
      <c r="C13" s="320">
        <f>IF(($D13=""),"",VLOOKUP($D13,'[4]Συμμετοχές'!$A$7:$P$70,16))</f>
        <v>0</v>
      </c>
      <c r="D13" s="321">
        <v>80</v>
      </c>
      <c r="E13" s="320">
        <f>UPPER(IF(($D13=""),"",VLOOKUP($D13,'[4]Συμμετοχές'!$A$7:$P$70,2)))</f>
      </c>
      <c r="F13" s="320">
        <f>IF(($D13=""),"",VLOOKUP($D13,'[4]Συμμετοχές'!$A$7:$P$70,3))</f>
        <v>0</v>
      </c>
      <c r="G13" s="320"/>
      <c r="H13" s="23" t="s">
        <v>21</v>
      </c>
      <c r="I13" s="325"/>
      <c r="J13" s="45" t="str">
        <f>UPPER(IF(OR((I14="a"),(I14="as")),E13,IF(OR((I14="b"),(I14="bs")),E14,)))</f>
        <v>ΒΑΣΙΛΑΚΗΣ  ΑΓ.</v>
      </c>
      <c r="K13" s="326"/>
      <c r="L13" s="60"/>
      <c r="M13" s="331"/>
      <c r="N13" s="318" t="s">
        <v>84</v>
      </c>
      <c r="O13" s="336"/>
      <c r="P13" s="328"/>
      <c r="Q13" s="318"/>
      <c r="R13" s="257"/>
      <c r="S13" s="20"/>
      <c r="T13" s="337"/>
      <c r="U13" s="207" t="e">
        <f t="shared" si="0"/>
        <v>#REF!</v>
      </c>
    </row>
    <row r="14" spans="1:21" ht="9" customHeight="1">
      <c r="A14" s="314" t="s">
        <v>30</v>
      </c>
      <c r="B14" s="320">
        <f>IF(($D14=""),"",VLOOKUP($D14,'[4]Συμμετοχές'!$A$7:$P$70,15))</f>
        <v>0</v>
      </c>
      <c r="C14" s="320">
        <f>IF(($D14=""),"",VLOOKUP($D14,'[4]Συμμετοχές'!$A$7:$P$70,16))</f>
        <v>70</v>
      </c>
      <c r="D14" s="315">
        <v>16</v>
      </c>
      <c r="E14" s="338" t="str">
        <f>UPPER(IF(($D14=""),"",VLOOKUP($D14,'[4]Συμμετοχές'!$A$7:$P$70,2)))</f>
        <v>ΒΑΣΙΛΑΚΗΣ  ΑΓ.</v>
      </c>
      <c r="F14" s="338" t="str">
        <f>IF(($D14=""),"",VLOOKUP($D14,'[4]Συμμετοχές'!$A$7:$P$70,3))</f>
        <v>ΜΙΧΑΛΗΣ</v>
      </c>
      <c r="G14" s="338"/>
      <c r="H14" s="23"/>
      <c r="I14" s="335" t="s">
        <v>33</v>
      </c>
      <c r="J14" s="60"/>
      <c r="K14" s="331"/>
      <c r="L14" s="318"/>
      <c r="M14" s="331"/>
      <c r="N14" s="73" t="s">
        <v>18</v>
      </c>
      <c r="O14" s="332"/>
      <c r="P14" s="66">
        <f>UPPER(IF(OR((O14="a"),(O14="as")),N10,IF(OR((O14="b"),(O14="bs")),N18,)))</f>
      </c>
      <c r="Q14" s="317"/>
      <c r="R14" s="257"/>
      <c r="S14" s="20"/>
      <c r="T14" s="337"/>
      <c r="U14" s="207" t="e">
        <f t="shared" si="0"/>
        <v>#REF!</v>
      </c>
    </row>
    <row r="15" spans="1:21" ht="9" customHeight="1">
      <c r="A15" s="314" t="s">
        <v>32</v>
      </c>
      <c r="B15" s="320">
        <f>IF(($D15=""),"",VLOOKUP($D15,'[4]Συμμετοχές'!$A$7:$P$70,15))</f>
        <v>0</v>
      </c>
      <c r="C15" s="320">
        <f>IF(($D15=""),"",VLOOKUP($D15,'[4]Συμμετοχές'!$A$7:$P$70,16))</f>
        <v>120</v>
      </c>
      <c r="D15" s="315">
        <v>11</v>
      </c>
      <c r="E15" s="338" t="str">
        <f>UPPER(IF(($D15=""),"",VLOOKUP($D15,'[4]Συμμετοχές'!$A$7:$P$70,2)))</f>
        <v>ΣΧΟΙΝΟΠΛΟΚΑΚΗΣ</v>
      </c>
      <c r="F15" s="338" t="str">
        <f>IF(($D15=""),"",VLOOKUP($D15,'[4]Συμμετοχές'!$A$7:$P$70,3))</f>
        <v>ΔΗΜΗΤΡΗΣ</v>
      </c>
      <c r="G15" s="338"/>
      <c r="H15" s="23"/>
      <c r="I15" s="325"/>
      <c r="J15" s="45" t="str">
        <f>UPPER(IF(OR((I16="a"),(I16="as")),E15,IF(OR((I16="b"),(I16="bs")),E16,)))</f>
        <v>ΣΧΟΙΝΟΠΛΟΚΑΚΗΣ</v>
      </c>
      <c r="K15" s="325"/>
      <c r="L15" s="318"/>
      <c r="M15" s="331"/>
      <c r="N15" s="318"/>
      <c r="O15" s="334"/>
      <c r="P15" s="60"/>
      <c r="Q15" s="327"/>
      <c r="R15" s="339"/>
      <c r="S15" s="20"/>
      <c r="T15" s="337"/>
      <c r="U15" s="207" t="e">
        <f t="shared" si="0"/>
        <v>#REF!</v>
      </c>
    </row>
    <row r="16" spans="1:21" ht="9" customHeight="1" thickBot="1">
      <c r="A16" s="319" t="s">
        <v>34</v>
      </c>
      <c r="B16" s="320">
        <f>IF(($D16=""),"",VLOOKUP($D16,'[4]Συμμετοχές'!$A$7:$P$70,15))</f>
        <v>0</v>
      </c>
      <c r="C16" s="320">
        <f>IF(($D16=""),"",VLOOKUP($D16,'[4]Συμμετοχές'!$A$7:$P$70,16))</f>
        <v>0</v>
      </c>
      <c r="D16" s="321">
        <v>80</v>
      </c>
      <c r="E16" s="320">
        <f>UPPER(IF(($D16=""),"",VLOOKUP($D16,'[4]Συμμετοχές'!$A$7:$P$70,2)))</f>
      </c>
      <c r="F16" s="320">
        <f>IF(($D16=""),"",VLOOKUP($D16,'[4]Συμμετοχές'!$A$7:$P$70,3))</f>
        <v>0</v>
      </c>
      <c r="G16" s="320"/>
      <c r="H16" s="23" t="s">
        <v>21</v>
      </c>
      <c r="I16" s="335" t="s">
        <v>19</v>
      </c>
      <c r="J16" s="60" t="s">
        <v>83</v>
      </c>
      <c r="K16" s="332"/>
      <c r="L16" s="66">
        <f>UPPER(IF(OR((K16="a"),(K16="as")),J15,IF(OR((K16="b"),(K16="bs")),J17,)))</f>
      </c>
      <c r="M16" s="325"/>
      <c r="N16" s="318"/>
      <c r="O16" s="334"/>
      <c r="P16" s="328"/>
      <c r="Q16" s="336"/>
      <c r="R16" s="339"/>
      <c r="S16" s="20"/>
      <c r="T16" s="337"/>
      <c r="U16" s="225" t="e">
        <f t="shared" si="0"/>
        <v>#REF!</v>
      </c>
    </row>
    <row r="17" spans="1:21" ht="9" customHeight="1">
      <c r="A17" s="319" t="s">
        <v>36</v>
      </c>
      <c r="B17" s="320" t="s">
        <v>85</v>
      </c>
      <c r="C17" s="320">
        <f>IF(($D17=""),"",VLOOKUP($D17,'[4]Συμμετοχές'!$A$7:$P$70,16))</f>
        <v>20</v>
      </c>
      <c r="D17" s="315">
        <v>29</v>
      </c>
      <c r="E17" s="320" t="str">
        <f>UPPER(IF(($D17=""),"",VLOOKUP($D17,'[4]Συμμετοχές'!$A$7:$P$70,2)))</f>
        <v>ΝΙΝΟΣ</v>
      </c>
      <c r="F17" s="320" t="str">
        <f>IF(($D17=""),"",VLOOKUP($D17,'[4]Συμμετοχές'!$A$7:$P$70,3))</f>
        <v>ΜΑΡΙΟΣ</v>
      </c>
      <c r="G17" s="320"/>
      <c r="H17" s="23"/>
      <c r="I17" s="325"/>
      <c r="J17" s="45">
        <f>UPPER(IF(OR((I18="a"),(I18="as")),E17,IF(OR((I18="b"),(I18="bs")),E18,)))</f>
      </c>
      <c r="K17" s="326"/>
      <c r="L17" s="60"/>
      <c r="M17" s="334"/>
      <c r="N17" s="328"/>
      <c r="O17" s="334"/>
      <c r="P17" s="328"/>
      <c r="Q17" s="336"/>
      <c r="R17" s="339"/>
      <c r="S17" s="20"/>
      <c r="T17" s="337"/>
      <c r="U17" s="178"/>
    </row>
    <row r="18" spans="1:21" ht="9" customHeight="1">
      <c r="A18" s="319" t="s">
        <v>37</v>
      </c>
      <c r="B18" s="320">
        <f>IF(($D18=""),"",VLOOKUP($D18,'[4]Συμμετοχές'!$A$7:$P$70,15))</f>
        <v>0</v>
      </c>
      <c r="C18" s="320">
        <f>IF(($D18=""),"",VLOOKUP($D18,'[4]Συμμετοχές'!$A$7:$P$70,16))</f>
        <v>15</v>
      </c>
      <c r="D18" s="315">
        <v>32</v>
      </c>
      <c r="E18" s="320" t="str">
        <f>UPPER(IF(($D18=""),"",VLOOKUP($D18,'[4]Συμμετοχές'!$A$7:$P$70,2)))</f>
        <v>ΜΑΡΙΔΑΚΗΣ</v>
      </c>
      <c r="F18" s="320" t="str">
        <f>IF(($D18=""),"",VLOOKUP($D18,'[4]Συμμετοχές'!$A$7:$P$70,3))</f>
        <v>ΠΑΝΤΕΛΉΣ </v>
      </c>
      <c r="G18" s="320"/>
      <c r="H18" s="23"/>
      <c r="I18" s="330"/>
      <c r="J18" s="60"/>
      <c r="K18" s="331"/>
      <c r="L18" s="73" t="s">
        <v>18</v>
      </c>
      <c r="M18" s="332"/>
      <c r="N18" s="66">
        <f>UPPER(IF(OR((M18="a"),(M18="as")),L16,IF(OR((M18="b"),(M18="bs")),L20,)))</f>
      </c>
      <c r="O18" s="326"/>
      <c r="P18" s="328"/>
      <c r="Q18" s="336"/>
      <c r="R18" s="339"/>
      <c r="S18" s="20"/>
      <c r="T18" s="337"/>
      <c r="U18" s="20"/>
    </row>
    <row r="19" spans="1:21" ht="9" customHeight="1">
      <c r="A19" s="319" t="s">
        <v>38</v>
      </c>
      <c r="B19" s="320" t="s">
        <v>86</v>
      </c>
      <c r="C19" s="320">
        <f>IF(($D19=""),"",VLOOKUP($D19,'[4]Συμμετοχές'!$A$7:$P$70,16))</f>
        <v>10</v>
      </c>
      <c r="D19" s="321">
        <v>38</v>
      </c>
      <c r="E19" s="320" t="str">
        <f>UPPER(IF(($D19=""),"",VLOOKUP($D19,'[4]Συμμετοχές'!$A$7:$P$70,2)))</f>
        <v>ΧΡΥΣΟΥΛΑΚΗΣ</v>
      </c>
      <c r="F19" s="320" t="str">
        <f>IF(($D19=""),"",VLOOKUP($D19,'[4]Συμμετοχές'!$A$7:$P$70,3))</f>
        <v>ΓΙΑΝΝΗΣ</v>
      </c>
      <c r="G19" s="320"/>
      <c r="H19" s="23"/>
      <c r="I19" s="325"/>
      <c r="J19" s="45">
        <f>UPPER(IF(OR((I20="a"),(I20="as")),E19,IF(OR((I20="b"),(I20="bs")),E20,)))</f>
      </c>
      <c r="K19" s="325"/>
      <c r="L19" s="333" t="s">
        <v>87</v>
      </c>
      <c r="M19" s="334"/>
      <c r="N19" s="60"/>
      <c r="O19" s="331"/>
      <c r="P19" s="318"/>
      <c r="Q19" s="336"/>
      <c r="R19" s="339"/>
      <c r="S19" s="20"/>
      <c r="T19" s="78"/>
      <c r="U19" s="20"/>
    </row>
    <row r="20" spans="1:21" ht="9" customHeight="1">
      <c r="A20" s="319" t="s">
        <v>40</v>
      </c>
      <c r="B20" s="320">
        <f>IF(($D20=""),"",VLOOKUP($D20,'[4]Συμμετοχές'!$A$7:$P$70,15))</f>
        <v>0</v>
      </c>
      <c r="C20" s="320">
        <f>IF(($D20=""),"",VLOOKUP($D20,'[4]Συμμετοχές'!$A$7:$P$70,16))</f>
        <v>60</v>
      </c>
      <c r="D20" s="315">
        <v>18</v>
      </c>
      <c r="E20" s="320" t="str">
        <f>UPPER(IF(($D20=""),"",VLOOKUP($D20,'[4]Συμμετοχές'!$A$7:$P$70,2)))</f>
        <v>ΚΑΛΛΗΣ</v>
      </c>
      <c r="F20" s="320" t="str">
        <f>IF(($D20=""),"",VLOOKUP($D20,'[4]Συμμετοχές'!$A$7:$P$70,3))</f>
        <v>ΧΡΗΣΤΟΣ</v>
      </c>
      <c r="G20" s="320"/>
      <c r="H20" s="23"/>
      <c r="I20" s="335"/>
      <c r="J20" s="60" t="s">
        <v>88</v>
      </c>
      <c r="K20" s="332"/>
      <c r="L20" s="66">
        <f>UPPER(IF(OR((K20="a"),(K20="as")),J19,IF(OR((K20="b"),(K20="bs")),J21,)))</f>
      </c>
      <c r="M20" s="326"/>
      <c r="N20" s="328"/>
      <c r="O20" s="331"/>
      <c r="P20" s="318"/>
      <c r="Q20" s="336"/>
      <c r="R20" s="339"/>
      <c r="S20" s="20"/>
      <c r="T20" s="2"/>
      <c r="U20" s="20"/>
    </row>
    <row r="21" spans="1:21" ht="9" customHeight="1">
      <c r="A21" s="319" t="s">
        <v>41</v>
      </c>
      <c r="B21" s="320">
        <f>IF(($D21=""),"",VLOOKUP($D21,'[4]Συμμετοχές'!$A$7:$P$70,15))</f>
        <v>0</v>
      </c>
      <c r="C21" s="320">
        <f>IF(($D21=""),"",VLOOKUP($D21,'[4]Συμμετοχές'!$A$7:$P$70,16))</f>
        <v>0</v>
      </c>
      <c r="D21" s="321">
        <v>80</v>
      </c>
      <c r="E21" s="320">
        <f>UPPER(IF(($D21=""),"",VLOOKUP($D21,'[4]Συμμετοχές'!$A$7:$P$70,2)))</f>
      </c>
      <c r="F21" s="320">
        <f>IF(($D21=""),"",VLOOKUP($D21,'[4]Συμμετοχές'!$A$7:$P$70,3))</f>
        <v>0</v>
      </c>
      <c r="G21" s="320"/>
      <c r="H21" s="23" t="s">
        <v>21</v>
      </c>
      <c r="I21" s="325"/>
      <c r="J21" s="45" t="str">
        <f>UPPER(IF(OR((I22="a"),(I22="as")),E21,IF(OR((I22="b"),(I22="bs")),E22,)))</f>
        <v>ΓΑΛΕΡΟΣ</v>
      </c>
      <c r="K21" s="326"/>
      <c r="L21" s="60"/>
      <c r="M21" s="331"/>
      <c r="N21" s="318"/>
      <c r="O21" s="331"/>
      <c r="P21" s="318" t="s">
        <v>89</v>
      </c>
      <c r="Q21" s="336"/>
      <c r="R21" s="339"/>
      <c r="S21" s="20"/>
      <c r="T21" s="2"/>
      <c r="U21" s="20"/>
    </row>
    <row r="22" spans="1:21" ht="9" customHeight="1">
      <c r="A22" s="314" t="s">
        <v>42</v>
      </c>
      <c r="B22" s="320">
        <f>IF(($D22=""),"",VLOOKUP($D22,'[4]Συμμετοχές'!$A$7:$P$70,15))</f>
        <v>0</v>
      </c>
      <c r="C22" s="320">
        <f>IF(($D22=""),"",VLOOKUP($D22,'[4]Συμμετοχές'!$A$7:$P$70,16))</f>
        <v>265</v>
      </c>
      <c r="D22" s="315">
        <v>5</v>
      </c>
      <c r="E22" s="338" t="str">
        <f>UPPER(IF(($D22=""),"",VLOOKUP($D22,'[4]Συμμετοχές'!$A$7:$P$70,2)))</f>
        <v>ΓΑΛΕΡΟΣ</v>
      </c>
      <c r="F22" s="338" t="str">
        <f>IF(($D22=""),"",VLOOKUP($D22,'[4]Συμμετοχές'!$A$7:$P$70,3))</f>
        <v>ΣΤΑΥΡΟΣ</v>
      </c>
      <c r="G22" s="338"/>
      <c r="H22" s="23"/>
      <c r="I22" s="335" t="s">
        <v>33</v>
      </c>
      <c r="J22" s="60"/>
      <c r="K22" s="331"/>
      <c r="L22" s="318"/>
      <c r="M22" s="340"/>
      <c r="N22" s="341" t="s">
        <v>90</v>
      </c>
      <c r="O22" s="342"/>
      <c r="P22" s="45">
        <f>UPPER(IF(OR((O23="a"),(O23="as")),P14,IF(OR((O23="b"),(O23="bs")),P30,)))</f>
      </c>
      <c r="Q22" s="343"/>
      <c r="R22" s="339"/>
      <c r="S22" s="20"/>
      <c r="T22" s="2"/>
      <c r="U22" s="20"/>
    </row>
    <row r="23" spans="1:21" ht="9" customHeight="1">
      <c r="A23" s="314" t="s">
        <v>91</v>
      </c>
      <c r="B23" s="320">
        <f>IF(($D23=""),"",VLOOKUP($D23,'[4]Συμμετοχές'!$A$7:$P$70,15))</f>
        <v>0</v>
      </c>
      <c r="C23" s="320">
        <f>IF(($D23=""),"",VLOOKUP($D23,'[4]Συμμετοχές'!$A$7:$P$70,16))</f>
        <v>320</v>
      </c>
      <c r="D23" s="315">
        <v>3</v>
      </c>
      <c r="E23" s="338" t="str">
        <f>UPPER(IF(($D23=""),"",VLOOKUP($D23,'[4]Συμμετοχές'!$A$7:$P$70,2)))</f>
        <v>ΚΑΡΆΚΗΣ</v>
      </c>
      <c r="F23" s="338" t="str">
        <f>IF(($D23=""),"",VLOOKUP($D23,'[4]Συμμετοχές'!$A$7:$P$70,3))</f>
        <v>ΜΙΧΆΛΗΣ</v>
      </c>
      <c r="G23" s="338"/>
      <c r="H23" s="23"/>
      <c r="I23" s="325"/>
      <c r="J23" s="45" t="str">
        <f>UPPER(IF(OR((I24="a"),(I24="as")),E23,IF(OR((I24="b"),(I24="bs")),E24,)))</f>
        <v>ΚΑΡΆΚΗΣ</v>
      </c>
      <c r="K23" s="325"/>
      <c r="L23" s="318"/>
      <c r="M23" s="331"/>
      <c r="N23" s="73" t="s">
        <v>18</v>
      </c>
      <c r="O23" s="344"/>
      <c r="P23" s="53"/>
      <c r="Q23" s="345"/>
      <c r="R23" s="339"/>
      <c r="S23" s="20"/>
      <c r="T23" s="337"/>
      <c r="U23" s="20"/>
    </row>
    <row r="24" spans="1:21" ht="9" customHeight="1">
      <c r="A24" s="319" t="s">
        <v>92</v>
      </c>
      <c r="B24" s="320">
        <f>IF(($D24=""),"",VLOOKUP($D24,'[4]Συμμετοχές'!$A$7:$P$70,15))</f>
        <v>0</v>
      </c>
      <c r="C24" s="320">
        <f>IF(($D24=""),"",VLOOKUP($D24,'[4]Συμμετοχές'!$A$7:$P$70,16))</f>
        <v>0</v>
      </c>
      <c r="D24" s="321">
        <v>80</v>
      </c>
      <c r="E24" s="320">
        <f>UPPER(IF(($D24=""),"",VLOOKUP($D24,'[4]Συμμετοχές'!$A$7:$P$70,2)))</f>
      </c>
      <c r="F24" s="320">
        <f>IF(($D24=""),"",VLOOKUP($D24,'[4]Συμμετοχές'!$A$7:$P$70,3))</f>
        <v>0</v>
      </c>
      <c r="G24" s="320"/>
      <c r="H24" s="23" t="s">
        <v>21</v>
      </c>
      <c r="I24" s="335" t="s">
        <v>19</v>
      </c>
      <c r="J24" s="60" t="s">
        <v>93</v>
      </c>
      <c r="K24" s="332"/>
      <c r="L24" s="66">
        <f>UPPER(IF(OR((K24="a"),(K24="as")),J23,IF(OR((K24="b"),(K24="bs")),J25,)))</f>
      </c>
      <c r="M24" s="325"/>
      <c r="N24" s="318"/>
      <c r="O24" s="331"/>
      <c r="P24" s="318"/>
      <c r="Q24" s="336"/>
      <c r="R24" s="339"/>
      <c r="S24" s="20"/>
      <c r="T24" s="337"/>
      <c r="U24" s="20"/>
    </row>
    <row r="25" spans="1:21" ht="9" customHeight="1">
      <c r="A25" s="319" t="s">
        <v>94</v>
      </c>
      <c r="B25" s="320">
        <f>IF(($D25=""),"",VLOOKUP($D25,'[4]Συμμετοχές'!$A$7:$P$70,15))</f>
        <v>0</v>
      </c>
      <c r="C25" s="320">
        <f>IF(($D25=""),"",VLOOKUP($D25,'[4]Συμμετοχές'!$A$7:$P$70,16))</f>
        <v>60</v>
      </c>
      <c r="D25" s="315">
        <v>17</v>
      </c>
      <c r="E25" s="320" t="str">
        <f>UPPER(IF(($D25=""),"",VLOOKUP($D25,'[4]Συμμετοχές'!$A$7:$P$70,2)))</f>
        <v>ΑΛΕΞΑΝΔΡΙΝΟΣ </v>
      </c>
      <c r="F25" s="320" t="str">
        <f>IF(($D25=""),"",VLOOKUP($D25,'[4]Συμμετοχές'!$A$7:$P$70,3))</f>
        <v>ΝΙΚΟΣ</v>
      </c>
      <c r="G25" s="320"/>
      <c r="H25" s="23"/>
      <c r="I25" s="325"/>
      <c r="J25" s="45" t="str">
        <f>UPPER(IF(OR((I26="a"),(I26="as")),E25,IF(OR((I26="b"),(I26="bs")),E26,)))</f>
        <v>ΑΛΕΞΑΝΔΡΙΝΟΣ </v>
      </c>
      <c r="K25" s="326"/>
      <c r="L25" s="60"/>
      <c r="M25" s="334"/>
      <c r="N25" s="328"/>
      <c r="O25" s="331"/>
      <c r="P25" s="318"/>
      <c r="Q25" s="336"/>
      <c r="R25" s="339"/>
      <c r="S25" s="20"/>
      <c r="T25" s="337"/>
      <c r="U25" s="20"/>
    </row>
    <row r="26" spans="1:21" ht="9" customHeight="1">
      <c r="A26" s="319" t="s">
        <v>95</v>
      </c>
      <c r="B26" s="320">
        <f>IF(($D26=""),"",VLOOKUP($D26,'[4]Συμμετοχές'!$A$7:$P$70,15))</f>
        <v>0</v>
      </c>
      <c r="C26" s="320">
        <f>IF(($D26=""),"",VLOOKUP($D26,'[4]Συμμετοχές'!$A$7:$P$70,16))</f>
        <v>0</v>
      </c>
      <c r="D26" s="321">
        <v>80</v>
      </c>
      <c r="E26" s="320">
        <f>UPPER(IF(($D26=""),"",VLOOKUP($D26,'[4]Συμμετοχές'!$A$7:$P$70,2)))</f>
      </c>
      <c r="F26" s="320">
        <f>IF(($D26=""),"",VLOOKUP($D26,'[4]Συμμετοχές'!$A$7:$P$70,3))</f>
        <v>0</v>
      </c>
      <c r="G26" s="320"/>
      <c r="H26" s="329" t="s">
        <v>21</v>
      </c>
      <c r="I26" s="335" t="s">
        <v>19</v>
      </c>
      <c r="J26" s="60"/>
      <c r="K26" s="331"/>
      <c r="L26" s="73" t="s">
        <v>18</v>
      </c>
      <c r="M26" s="332"/>
      <c r="N26" s="66">
        <f>UPPER(IF(OR((M26="a"),(M26="as")),L24,IF(OR((M26="b"),(M26="bs")),L28,)))</f>
      </c>
      <c r="O26" s="325"/>
      <c r="P26" s="318"/>
      <c r="Q26" s="336"/>
      <c r="R26" s="339"/>
      <c r="S26" s="20"/>
      <c r="T26" s="337"/>
      <c r="U26" s="20"/>
    </row>
    <row r="27" spans="1:21" ht="9" customHeight="1">
      <c r="A27" s="319" t="s">
        <v>96</v>
      </c>
      <c r="B27" s="320" t="s">
        <v>85</v>
      </c>
      <c r="C27" s="320">
        <f>IF(($D27=""),"",VLOOKUP($D27,'[4]Συμμετοχές'!$A$7:$P$70,16))</f>
        <v>0</v>
      </c>
      <c r="D27" s="315">
        <v>42</v>
      </c>
      <c r="E27" s="320" t="str">
        <f>UPPER(IF(($D27=""),"",VLOOKUP($D27,'[4]Συμμετοχές'!$A$7:$P$70,2)))</f>
        <v>ΚΑΛΟΓΡΙΔΑΚΗΣ</v>
      </c>
      <c r="F27" s="320" t="str">
        <f>IF(($D27=""),"",VLOOKUP($D27,'[4]Συμμετοχές'!$A$7:$P$70,3))</f>
        <v>ΓΕΩΡΓΙΟΣ</v>
      </c>
      <c r="G27" s="320"/>
      <c r="H27" s="23"/>
      <c r="I27" s="325"/>
      <c r="J27" s="45">
        <f>UPPER(IF(OR((I28="a"),(I28="as")),E27,IF(OR((I28="b"),(I28="bs")),E28,)))</f>
      </c>
      <c r="K27" s="325"/>
      <c r="L27" s="333" t="s">
        <v>87</v>
      </c>
      <c r="M27" s="334"/>
      <c r="N27" s="60"/>
      <c r="O27" s="334"/>
      <c r="P27" s="328"/>
      <c r="Q27" s="336"/>
      <c r="R27" s="339"/>
      <c r="S27" s="20"/>
      <c r="T27" s="337"/>
      <c r="U27" s="20"/>
    </row>
    <row r="28" spans="1:21" ht="9" customHeight="1">
      <c r="A28" s="319" t="s">
        <v>97</v>
      </c>
      <c r="B28" s="320">
        <f>IF(($D28=""),"",VLOOKUP($D28,'[4]Συμμετοχές'!$A$7:$P$70,15))</f>
        <v>0</v>
      </c>
      <c r="C28" s="320">
        <f>IF(($D28=""),"",VLOOKUP($D28,'[4]Συμμετοχές'!$A$7:$P$70,16))</f>
        <v>15</v>
      </c>
      <c r="D28" s="315">
        <v>33</v>
      </c>
      <c r="E28" s="320" t="str">
        <f>UPPER(IF(($D28=""),"",VLOOKUP($D28,'[4]Συμμετοχές'!$A$7:$P$70,2)))</f>
        <v>ΡΟΥΣΣΑΚΗΣ</v>
      </c>
      <c r="F28" s="320" t="str">
        <f>IF(($D28=""),"",VLOOKUP($D28,'[4]Συμμετοχές'!$A$7:$P$70,3))</f>
        <v>ΜΙΧΑΛΗΣ</v>
      </c>
      <c r="G28" s="320"/>
      <c r="H28" s="23"/>
      <c r="I28" s="330"/>
      <c r="J28" s="60" t="s">
        <v>83</v>
      </c>
      <c r="K28" s="332"/>
      <c r="L28" s="66">
        <f>UPPER(IF(OR((K28="a"),(K28="as")),J27,IF(OR((K28="b"),(K28="bs")),J29,)))</f>
      </c>
      <c r="M28" s="326"/>
      <c r="N28" s="328"/>
      <c r="O28" s="334"/>
      <c r="P28" s="328"/>
      <c r="Q28" s="336"/>
      <c r="R28" s="339"/>
      <c r="S28" s="20"/>
      <c r="T28" s="337"/>
      <c r="U28" s="20"/>
    </row>
    <row r="29" spans="1:21" ht="9" customHeight="1">
      <c r="A29" s="319" t="s">
        <v>98</v>
      </c>
      <c r="B29" s="320">
        <f>IF(($D29=""),"",VLOOKUP($D29,'[4]Συμμετοχές'!$A$7:$P$70,15))</f>
        <v>0</v>
      </c>
      <c r="C29" s="320">
        <f>IF(($D29=""),"",VLOOKUP($D29,'[4]Συμμετοχές'!$A$7:$P$70,16))</f>
        <v>0</v>
      </c>
      <c r="D29" s="321">
        <v>80</v>
      </c>
      <c r="E29" s="320">
        <f>UPPER(IF(($D29=""),"",VLOOKUP($D29,'[4]Συμμετοχές'!$A$7:$P$70,2)))</f>
      </c>
      <c r="F29" s="320">
        <f>IF(($D29=""),"",VLOOKUP($D29,'[4]Συμμετοχές'!$A$7:$P$70,3))</f>
        <v>0</v>
      </c>
      <c r="G29" s="320"/>
      <c r="H29" s="23" t="s">
        <v>21</v>
      </c>
      <c r="I29" s="325"/>
      <c r="J29" s="45" t="str">
        <f>UPPER(IF(OR((I30="a"),(I30="as")),E29,IF(OR((I30="b"),(I30="bs")),E30,)))</f>
        <v>ΜΑΧΛΉΣ</v>
      </c>
      <c r="K29" s="326"/>
      <c r="L29" s="60"/>
      <c r="M29" s="331"/>
      <c r="N29" s="318" t="s">
        <v>84</v>
      </c>
      <c r="O29" s="334"/>
      <c r="P29" s="328"/>
      <c r="Q29" s="336"/>
      <c r="R29" s="339"/>
      <c r="S29" s="20"/>
      <c r="T29" s="337"/>
      <c r="U29" s="20"/>
    </row>
    <row r="30" spans="1:21" ht="9" customHeight="1">
      <c r="A30" s="314" t="s">
        <v>99</v>
      </c>
      <c r="B30" s="320">
        <f>IF(($D30=""),"",VLOOKUP($D30,'[4]Συμμετοχές'!$A$7:$P$70,15))</f>
        <v>0</v>
      </c>
      <c r="C30" s="320">
        <f>IF(($D30=""),"",VLOOKUP($D30,'[4]Συμμετοχές'!$A$7:$P$70,16))</f>
        <v>90</v>
      </c>
      <c r="D30" s="315">
        <v>13</v>
      </c>
      <c r="E30" s="338" t="str">
        <f>UPPER(IF(($D30=""),"",VLOOKUP($D30,'[4]Συμμετοχές'!$A$7:$P$70,2)))</f>
        <v>ΜΑΧΛΉΣ</v>
      </c>
      <c r="F30" s="338" t="str">
        <f>IF(($D30=""),"",VLOOKUP($D30,'[4]Συμμετοχές'!$A$7:$P$70,3))</f>
        <v>ΤΆΣΟΣ</v>
      </c>
      <c r="G30" s="338"/>
      <c r="H30" s="23"/>
      <c r="I30" s="335" t="s">
        <v>33</v>
      </c>
      <c r="J30" s="60"/>
      <c r="K30" s="331"/>
      <c r="L30" s="318"/>
      <c r="M30" s="331"/>
      <c r="N30" s="73" t="s">
        <v>18</v>
      </c>
      <c r="O30" s="332"/>
      <c r="P30" s="66">
        <f>UPPER(IF(OR((O30="a"),(O30="as")),N26,IF(OR((O30="b"),(O30="bs")),N34,)))</f>
      </c>
      <c r="Q30" s="346"/>
      <c r="R30" s="339"/>
      <c r="S30" s="20"/>
      <c r="T30" s="337"/>
      <c r="U30" s="20"/>
    </row>
    <row r="31" spans="1:21" ht="9" customHeight="1">
      <c r="A31" s="314" t="s">
        <v>100</v>
      </c>
      <c r="B31" s="320">
        <f>IF(($D31=""),"",VLOOKUP($D31,'[4]Συμμετοχές'!$A$7:$P$70,15))</f>
        <v>0</v>
      </c>
      <c r="C31" s="320">
        <f>IF(($D31=""),"",VLOOKUP($D31,'[4]Συμμετοχές'!$A$7:$P$70,16))</f>
        <v>95</v>
      </c>
      <c r="D31" s="315">
        <v>12</v>
      </c>
      <c r="E31" s="338" t="str">
        <f>UPPER(IF(($D31=""),"",VLOOKUP($D31,'[4]Συμμετοχές'!$A$7:$P$70,2)))</f>
        <v>ΜΑΛΛΙΑΡΟΥΔΆΚΗΣ</v>
      </c>
      <c r="F31" s="338" t="str">
        <f>IF(($D31=""),"",VLOOKUP($D31,'[4]Συμμετοχές'!$A$7:$P$70,3))</f>
        <v>ΛΈΑΝΔΡΟΣ</v>
      </c>
      <c r="G31" s="338"/>
      <c r="H31" s="23"/>
      <c r="I31" s="325"/>
      <c r="J31" s="45" t="str">
        <f>UPPER(IF(OR((I32="a"),(I32="as")),E31,IF(OR((I32="b"),(I32="bs")),E32,)))</f>
        <v>ΜΑΛΛΙΑΡΟΥΔΆΚΗΣ</v>
      </c>
      <c r="K31" s="325"/>
      <c r="L31" s="318"/>
      <c r="M31" s="331"/>
      <c r="N31" s="318"/>
      <c r="O31" s="334"/>
      <c r="P31" s="60"/>
      <c r="Q31" s="347"/>
      <c r="R31" s="257"/>
      <c r="S31" s="20"/>
      <c r="T31" s="337"/>
      <c r="U31" s="20"/>
    </row>
    <row r="32" spans="1:21" ht="9" customHeight="1">
      <c r="A32" s="319" t="s">
        <v>101</v>
      </c>
      <c r="B32" s="320">
        <f>IF(($D32=""),"",VLOOKUP($D32,'[4]Συμμετοχές'!$A$7:$P$70,15))</f>
        <v>0</v>
      </c>
      <c r="C32" s="320">
        <f>IF(($D32=""),"",VLOOKUP($D32,'[4]Συμμετοχές'!$A$7:$P$70,16))</f>
        <v>0</v>
      </c>
      <c r="D32" s="321">
        <v>80</v>
      </c>
      <c r="E32" s="320">
        <f>UPPER(IF(($D32=""),"",VLOOKUP($D32,'[4]Συμμετοχές'!$A$7:$P$70,2)))</f>
      </c>
      <c r="F32" s="320">
        <f>IF(($D32=""),"",VLOOKUP($D32,'[4]Συμμετοχές'!$A$7:$P$70,3))</f>
        <v>0</v>
      </c>
      <c r="G32" s="320"/>
      <c r="H32" s="23" t="s">
        <v>21</v>
      </c>
      <c r="I32" s="335" t="s">
        <v>19</v>
      </c>
      <c r="J32" s="60" t="s">
        <v>102</v>
      </c>
      <c r="K32" s="332"/>
      <c r="L32" s="66">
        <f>UPPER(IF(OR((K32="a"),(K32="as")),J31,IF(OR((K32="b"),(K32="bs")),J33,)))</f>
      </c>
      <c r="M32" s="325"/>
      <c r="N32" s="318"/>
      <c r="O32" s="334"/>
      <c r="P32" s="328"/>
      <c r="Q32" s="318"/>
      <c r="R32" s="257"/>
      <c r="S32" s="20"/>
      <c r="T32" s="337"/>
      <c r="U32" s="20"/>
    </row>
    <row r="33" spans="1:21" ht="9" customHeight="1">
      <c r="A33" s="319" t="s">
        <v>103</v>
      </c>
      <c r="B33" s="320" t="s">
        <v>104</v>
      </c>
      <c r="C33" s="320">
        <f>IF(($D33=""),"",VLOOKUP($D33,'[4]Συμμετοχές'!$A$7:$P$70,16))</f>
        <v>0</v>
      </c>
      <c r="D33" s="315">
        <v>44</v>
      </c>
      <c r="E33" s="320" t="str">
        <f>UPPER(IF(($D33=""),"",VLOOKUP($D33,'[4]Συμμετοχές'!$A$7:$P$70,2)))</f>
        <v>ΤΖΟΥΓΚΑΡΗΣ</v>
      </c>
      <c r="F33" s="320" t="str">
        <f>IF(($D33=""),"",VLOOKUP($D33,'[4]Συμμετοχές'!$A$7:$P$70,3))</f>
        <v>ΓΙΩΡΓΟΣ</v>
      </c>
      <c r="G33" s="320"/>
      <c r="H33" s="23"/>
      <c r="I33" s="325"/>
      <c r="J33" s="45">
        <f>UPPER(IF(OR((I34="a"),(I34="as")),E33,IF(OR((I34="b"),(I34="bs")),E34,)))</f>
      </c>
      <c r="K33" s="326"/>
      <c r="L33" s="60"/>
      <c r="M33" s="334"/>
      <c r="N33" s="328"/>
      <c r="O33" s="334"/>
      <c r="P33" s="328"/>
      <c r="Q33" s="318"/>
      <c r="R33" s="257"/>
      <c r="S33" s="20"/>
      <c r="T33" s="337"/>
      <c r="U33" s="20"/>
    </row>
    <row r="34" spans="1:21" ht="9" customHeight="1">
      <c r="A34" s="319" t="s">
        <v>105</v>
      </c>
      <c r="B34" s="320">
        <f>IF(($D34=""),"",VLOOKUP($D34,'[4]Συμμετοχές'!$A$7:$P$70,15))</f>
        <v>0</v>
      </c>
      <c r="C34" s="320">
        <f>IF(($D34=""),"",VLOOKUP($D34,'[4]Συμμετοχές'!$A$7:$P$70,16))</f>
        <v>5</v>
      </c>
      <c r="D34" s="321">
        <v>39</v>
      </c>
      <c r="E34" s="320" t="str">
        <f>UPPER(IF(($D34=""),"",VLOOKUP($D34,'[4]Συμμετοχές'!$A$7:$P$70,2)))</f>
        <v>ΑΝΥΦΑΝΤΑΚΗΣ</v>
      </c>
      <c r="F34" s="320" t="str">
        <f>IF(($D34=""),"",VLOOKUP($D34,'[4]Συμμετοχές'!$A$7:$P$70,3))</f>
        <v>ΑΔΑΜ</v>
      </c>
      <c r="G34" s="320"/>
      <c r="H34" s="23"/>
      <c r="I34" s="335"/>
      <c r="J34" s="60"/>
      <c r="K34" s="331"/>
      <c r="L34" s="73" t="s">
        <v>18</v>
      </c>
      <c r="M34" s="332"/>
      <c r="N34" s="66">
        <f>UPPER(IF(OR((M34="a"),(M34="as")),L32,IF(OR((M34="b"),(M34="bs")),L36,)))</f>
      </c>
      <c r="O34" s="326"/>
      <c r="P34" s="328" t="s">
        <v>106</v>
      </c>
      <c r="Q34" s="318"/>
      <c r="R34" s="257"/>
      <c r="S34" s="20"/>
      <c r="T34" s="337"/>
      <c r="U34" s="20"/>
    </row>
    <row r="35" spans="1:21" ht="9" customHeight="1">
      <c r="A35" s="319" t="s">
        <v>107</v>
      </c>
      <c r="B35" s="320" t="s">
        <v>81</v>
      </c>
      <c r="C35" s="320">
        <f>IF(($D35=""),"",VLOOKUP($D35,'[4]Συμμετοχές'!$A$7:$P$70,16))</f>
        <v>60</v>
      </c>
      <c r="D35" s="315">
        <v>19</v>
      </c>
      <c r="E35" s="320" t="str">
        <f>UPPER(IF(($D35=""),"",VLOOKUP($D35,'[4]Συμμετοχές'!$A$7:$P$70,2)))</f>
        <v>ΜΑΓΟΥΛΙΑΝΟΣ </v>
      </c>
      <c r="F35" s="320" t="str">
        <f>IF(($D35=""),"",VLOOKUP($D35,'[4]Συμμετοχές'!$A$7:$P$70,3))</f>
        <v>ΓΙΑΝΝΗΣ</v>
      </c>
      <c r="G35" s="320"/>
      <c r="H35" s="23"/>
      <c r="I35" s="325"/>
      <c r="J35" s="45">
        <f>UPPER(IF(OR((I36="a"),(I36="as")),E35,IF(OR((I36="b"),(I36="bs")),E36,)))</f>
      </c>
      <c r="K35" s="325"/>
      <c r="L35" s="333" t="s">
        <v>87</v>
      </c>
      <c r="M35" s="334"/>
      <c r="N35" s="60"/>
      <c r="O35" s="340"/>
      <c r="P35" s="318"/>
      <c r="Q35" s="318"/>
      <c r="R35" s="257"/>
      <c r="S35" s="20"/>
      <c r="T35" s="337"/>
      <c r="U35" s="20"/>
    </row>
    <row r="36" spans="1:21" ht="9" customHeight="1">
      <c r="A36" s="319" t="s">
        <v>108</v>
      </c>
      <c r="B36" s="320">
        <f>IF(($D36=""),"",VLOOKUP($D36,'[4]Συμμετοχές'!$A$7:$P$70,15))</f>
        <v>0</v>
      </c>
      <c r="C36" s="320">
        <f>IF(($D36=""),"",VLOOKUP($D36,'[4]Συμμετοχές'!$A$7:$P$70,16))</f>
        <v>50</v>
      </c>
      <c r="D36" s="315">
        <v>21</v>
      </c>
      <c r="E36" s="320" t="str">
        <f>UPPER(IF(($D36=""),"",VLOOKUP($D36,'[4]Συμμετοχές'!$A$7:$P$70,2)))</f>
        <v>ΛΑΓΟΥΒΆΡΔΟΣ </v>
      </c>
      <c r="F36" s="320" t="str">
        <f>IF(($D36=""),"",VLOOKUP($D36,'[4]Συμμετοχές'!$A$7:$P$70,3))</f>
        <v>ΑΛΈΞΑΝΔΡΟΣ</v>
      </c>
      <c r="G36" s="320"/>
      <c r="H36" s="23"/>
      <c r="I36" s="330"/>
      <c r="J36" s="60" t="s">
        <v>102</v>
      </c>
      <c r="K36" s="332"/>
      <c r="L36" s="66">
        <f>UPPER(IF(OR((K36="a"),(K36="as")),J35,IF(OR((K36="b"),(K36="bs")),J37,)))</f>
      </c>
      <c r="M36" s="326"/>
      <c r="N36" s="348" t="s">
        <v>14</v>
      </c>
      <c r="O36" s="349"/>
      <c r="P36" s="350" t="s">
        <v>15</v>
      </c>
      <c r="Q36" s="351"/>
      <c r="R36" s="257"/>
      <c r="S36" s="20"/>
      <c r="T36" s="337"/>
      <c r="U36" s="20"/>
    </row>
    <row r="37" spans="1:21" ht="9" customHeight="1">
      <c r="A37" s="319" t="s">
        <v>109</v>
      </c>
      <c r="B37" s="320">
        <f>IF(($D37=""),"",VLOOKUP($D37,'[4]Συμμετοχές'!$A$7:$P$70,15))</f>
        <v>0</v>
      </c>
      <c r="C37" s="320">
        <f>IF(($D37=""),"",VLOOKUP($D37,'[4]Συμμετοχές'!$A$7:$P$70,16))</f>
        <v>0</v>
      </c>
      <c r="D37" s="321">
        <v>80</v>
      </c>
      <c r="E37" s="320">
        <f>UPPER(IF(($D37=""),"",VLOOKUP($D37,'[4]Συμμετοχές'!$A$7:$P$70,2)))</f>
      </c>
      <c r="F37" s="320">
        <f>IF(($D37=""),"",VLOOKUP($D37,'[4]Συμμετοχές'!$A$7:$P$70,3))</f>
        <v>0</v>
      </c>
      <c r="G37" s="320"/>
      <c r="H37" s="23" t="s">
        <v>21</v>
      </c>
      <c r="I37" s="325"/>
      <c r="J37" s="45" t="str">
        <f>UPPER(IF(OR((I38="a"),(I38="as")),E37,IF(OR((I38="b"),(I38="bs")),E38,)))</f>
        <v>ΚΟΤΣΩΝΑΣ</v>
      </c>
      <c r="K37" s="326"/>
      <c r="L37" s="60"/>
      <c r="M37" s="340"/>
      <c r="N37" s="352">
        <f>UPPER(IF(OR((O23="a"),(O23="as")),P14,IF(OR((O23="b"),(O23="bs")),P30,)))</f>
      </c>
      <c r="O37" s="353"/>
      <c r="P37" s="350"/>
      <c r="Q37" s="351"/>
      <c r="R37" s="257"/>
      <c r="S37" s="20"/>
      <c r="T37" s="20"/>
      <c r="U37" s="20"/>
    </row>
    <row r="38" spans="1:21" ht="9" customHeight="1">
      <c r="A38" s="314" t="s">
        <v>110</v>
      </c>
      <c r="B38" s="320">
        <f>IF(($D38=""),"",VLOOKUP($D38,'[4]Συμμετοχές'!$A$7:$P$70,15))</f>
        <v>0</v>
      </c>
      <c r="C38" s="320">
        <f>IF(($D38=""),"",VLOOKUP($D38,'[4]Συμμετοχές'!$A$7:$P$70,16))</f>
        <v>245</v>
      </c>
      <c r="D38" s="315">
        <v>6</v>
      </c>
      <c r="E38" s="338" t="str">
        <f>UPPER(IF(($D38=""),"",VLOOKUP($D38,'[4]Συμμετοχές'!$A$7:$P$70,2)))</f>
        <v>ΚΟΤΣΩΝΑΣ</v>
      </c>
      <c r="F38" s="338" t="str">
        <f>IF(($D38=""),"",VLOOKUP($D38,'[4]Συμμετοχές'!$A$7:$P$70,3))</f>
        <v>ΠΑΝΑΓΙΩΤΗΣ</v>
      </c>
      <c r="G38" s="338"/>
      <c r="H38" s="23"/>
      <c r="I38" s="335" t="s">
        <v>33</v>
      </c>
      <c r="J38" s="60"/>
      <c r="K38" s="331"/>
      <c r="L38" s="318"/>
      <c r="M38" s="354"/>
      <c r="N38" s="355" t="s">
        <v>18</v>
      </c>
      <c r="O38" s="332"/>
      <c r="P38" s="356">
        <f>UPPER(IF(OR((O38="a"),(O38="as")),N37,IF(OR((O38="b"),(O38="bs")),N39,)))</f>
      </c>
      <c r="Q38" s="357"/>
      <c r="R38" s="257"/>
      <c r="S38" s="20"/>
      <c r="T38" s="20"/>
      <c r="U38" s="20"/>
    </row>
    <row r="39" spans="1:21" ht="9" customHeight="1">
      <c r="A39" s="314" t="s">
        <v>111</v>
      </c>
      <c r="B39" s="320">
        <f>IF(($D39=""),"",VLOOKUP($D39,'[4]Συμμετοχές'!$A$7:$P$70,15))</f>
        <v>0</v>
      </c>
      <c r="C39" s="320">
        <f>IF(($D39=""),"",VLOOKUP($D39,'[4]Συμμετοχές'!$A$7:$P$70,16))</f>
        <v>220</v>
      </c>
      <c r="D39" s="315">
        <v>7</v>
      </c>
      <c r="E39" s="338" t="str">
        <f>UPPER(IF(($D39=""),"",VLOOKUP($D39,'[4]Συμμετοχές'!$A$7:$P$70,2)))</f>
        <v>ΓΚΑΛΑΝΆΚΗΣ</v>
      </c>
      <c r="F39" s="338" t="str">
        <f>IF(($D39=""),"",VLOOKUP($D39,'[4]Συμμετοχές'!$A$7:$P$70,3))</f>
        <v>ΜΑΝΌΛΗΣ</v>
      </c>
      <c r="G39" s="338"/>
      <c r="H39" s="23"/>
      <c r="I39" s="325"/>
      <c r="J39" s="45" t="str">
        <f>UPPER(IF(OR((I40="a"),(I40="as")),E39,IF(OR((I40="b"),(I40="bs")),E40,)))</f>
        <v>ΓΚΑΛΑΝΆΚΗΣ</v>
      </c>
      <c r="K39" s="325"/>
      <c r="L39" s="318"/>
      <c r="M39" s="354"/>
      <c r="N39" s="352">
        <f>UPPER(IF(OR((O55="a"),(O55="as")),P46,IF(OR((O55="b"),(O55="bs")),P62,)))</f>
      </c>
      <c r="O39" s="358"/>
      <c r="P39" s="359"/>
      <c r="Q39" s="360"/>
      <c r="R39" s="257"/>
      <c r="S39" s="20"/>
      <c r="T39" s="20"/>
      <c r="U39" s="20"/>
    </row>
    <row r="40" spans="1:21" ht="9" customHeight="1">
      <c r="A40" s="319" t="s">
        <v>112</v>
      </c>
      <c r="B40" s="320">
        <f>IF(($D40=""),"",VLOOKUP($D40,'[4]Συμμετοχές'!$A$7:$P$70,15))</f>
        <v>0</v>
      </c>
      <c r="C40" s="320">
        <f>IF(($D40=""),"",VLOOKUP($D40,'[4]Συμμετοχές'!$A$7:$P$70,16))</f>
        <v>0</v>
      </c>
      <c r="D40" s="321">
        <v>80</v>
      </c>
      <c r="E40" s="320">
        <f>UPPER(IF(($D40=""),"",VLOOKUP($D40,'[4]Συμμετοχές'!$A$7:$P$70,2)))</f>
      </c>
      <c r="F40" s="320">
        <f>IF(($D40=""),"",VLOOKUP($D40,'[4]Συμμετοχές'!$A$7:$P$70,3))</f>
        <v>0</v>
      </c>
      <c r="G40" s="320"/>
      <c r="H40" s="23" t="s">
        <v>21</v>
      </c>
      <c r="I40" s="335" t="s">
        <v>19</v>
      </c>
      <c r="J40" s="60" t="s">
        <v>93</v>
      </c>
      <c r="K40" s="332"/>
      <c r="L40" s="66">
        <f>UPPER(IF(OR((K40="a"),(K40="as")),J39,IF(OR((K40="b"),(K40="bs")),J41,)))</f>
      </c>
      <c r="M40" s="325"/>
      <c r="N40" s="360"/>
      <c r="O40" s="349"/>
      <c r="P40" s="351"/>
      <c r="Q40" s="351"/>
      <c r="R40" s="257"/>
      <c r="S40" s="20"/>
      <c r="T40" s="20"/>
      <c r="U40" s="20"/>
    </row>
    <row r="41" spans="1:21" ht="9" customHeight="1">
      <c r="A41" s="319" t="s">
        <v>113</v>
      </c>
      <c r="B41" s="320" t="s">
        <v>104</v>
      </c>
      <c r="C41" s="320">
        <f>IF(($D41=""),"",VLOOKUP($D41,'[4]Συμμετοχές'!$A$7:$P$70,16))</f>
        <v>30</v>
      </c>
      <c r="D41" s="315">
        <v>25</v>
      </c>
      <c r="E41" s="320" t="str">
        <f>UPPER(IF(($D41=""),"",VLOOKUP($D41,'[4]Συμμετοχές'!$A$7:$P$70,2)))</f>
        <v>ΑΠΟΣΤΟΛΑΚΗΣ</v>
      </c>
      <c r="F41" s="320" t="str">
        <f>IF(($D41=""),"",VLOOKUP($D41,'[4]Συμμετοχές'!$A$7:$P$70,3))</f>
        <v>ΕΜΜΑΝΟΥΗΛ</v>
      </c>
      <c r="G41" s="320"/>
      <c r="H41" s="23"/>
      <c r="I41" s="325"/>
      <c r="J41" s="45">
        <f>UPPER(IF(OR((I42="a"),(I42="as")),E41,IF(OR((I42="b"),(I42="bs")),E42,)))</f>
      </c>
      <c r="K41" s="326"/>
      <c r="L41" s="60"/>
      <c r="M41" s="334"/>
      <c r="N41" s="361"/>
      <c r="O41" s="349"/>
      <c r="P41" s="351"/>
      <c r="Q41" s="351"/>
      <c r="R41" s="257"/>
      <c r="S41" s="20"/>
      <c r="T41" s="20"/>
      <c r="U41" s="20"/>
    </row>
    <row r="42" spans="1:21" ht="9" customHeight="1">
      <c r="A42" s="319" t="s">
        <v>114</v>
      </c>
      <c r="B42" s="320">
        <f>IF(($D42=""),"",VLOOKUP($D42,'[4]Συμμετοχές'!$A$7:$P$70,15))</f>
        <v>0</v>
      </c>
      <c r="C42" s="320">
        <f>IF(($D42=""),"",VLOOKUP($D42,'[4]Συμμετοχές'!$A$7:$P$70,16))</f>
        <v>10</v>
      </c>
      <c r="D42" s="315">
        <v>36</v>
      </c>
      <c r="E42" s="320" t="str">
        <f>UPPER(IF(($D42=""),"",VLOOKUP($D42,'[4]Συμμετοχές'!$A$7:$P$70,2)))</f>
        <v>ΚΟΤΖΑΜΠΑΣΗΣ</v>
      </c>
      <c r="F42" s="320" t="str">
        <f>IF(($D42=""),"",VLOOKUP($D42,'[4]Συμμετοχές'!$A$7:$P$70,3))</f>
        <v>ΝΙΚΟΣ</v>
      </c>
      <c r="G42" s="320"/>
      <c r="H42" s="23"/>
      <c r="I42" s="330"/>
      <c r="J42" s="60"/>
      <c r="K42" s="331"/>
      <c r="L42" s="73" t="s">
        <v>18</v>
      </c>
      <c r="M42" s="332"/>
      <c r="N42" s="66">
        <f>UPPER(IF(OR((M42="a"),(M42="as")),L40,IF(OR((M42="b"),(M42="bs")),L44,)))</f>
      </c>
      <c r="O42" s="325"/>
      <c r="P42" s="318"/>
      <c r="Q42" s="318"/>
      <c r="R42" s="257"/>
      <c r="S42" s="20"/>
      <c r="T42" s="20"/>
      <c r="U42" s="20"/>
    </row>
    <row r="43" spans="1:21" ht="9" customHeight="1">
      <c r="A43" s="319" t="s">
        <v>115</v>
      </c>
      <c r="B43" s="320" t="s">
        <v>81</v>
      </c>
      <c r="C43" s="320">
        <f>IF(($D43=""),"",VLOOKUP($D43,'[4]Συμμετοχές'!$A$7:$P$70,16))</f>
        <v>10</v>
      </c>
      <c r="D43" s="321">
        <v>35</v>
      </c>
      <c r="E43" s="320" t="str">
        <f>UPPER(IF(($D43=""),"",VLOOKUP($D43,'[4]Συμμετοχές'!$A$7:$P$70,2)))</f>
        <v>ΚΟΚΚΙΝΑΚΗΣ</v>
      </c>
      <c r="F43" s="320" t="str">
        <f>IF(($D43=""),"",VLOOKUP($D43,'[4]Συμμετοχές'!$A$7:$P$70,3))</f>
        <v>ΓΕΩΡΓΙΟΣ</v>
      </c>
      <c r="G43" s="320"/>
      <c r="H43" s="23"/>
      <c r="I43" s="325"/>
      <c r="J43" s="45">
        <f>UPPER(IF(OR((I44="a"),(I44="as")),E43,IF(OR((I44="b"),(I44="bs")),E44,)))</f>
      </c>
      <c r="K43" s="325"/>
      <c r="L43" s="333" t="s">
        <v>116</v>
      </c>
      <c r="M43" s="334"/>
      <c r="N43" s="323"/>
      <c r="O43" s="334"/>
      <c r="P43" s="328"/>
      <c r="Q43" s="318"/>
      <c r="R43" s="257"/>
      <c r="S43" s="20"/>
      <c r="T43" s="20"/>
      <c r="U43" s="20"/>
    </row>
    <row r="44" spans="1:21" ht="9" customHeight="1">
      <c r="A44" s="319" t="s">
        <v>117</v>
      </c>
      <c r="B44" s="320">
        <f>IF(($D44=""),"",VLOOKUP($D44,'[4]Συμμετοχές'!$A$7:$P$70,15))</f>
        <v>0</v>
      </c>
      <c r="C44" s="320">
        <f>IF(($D44=""),"",VLOOKUP($D44,'[4]Συμμετοχές'!$A$7:$P$70,16))</f>
        <v>45</v>
      </c>
      <c r="D44" s="315">
        <v>23</v>
      </c>
      <c r="E44" s="320" t="str">
        <f>UPPER(IF(($D44=""),"",VLOOKUP($D44,'[4]Συμμετοχές'!$A$7:$P$70,2)))</f>
        <v>ΝΤΙΝΟΠΟΥΛΟΣ</v>
      </c>
      <c r="F44" s="320" t="str">
        <f>IF(($D44=""),"",VLOOKUP($D44,'[4]Συμμετοχές'!$A$7:$P$70,3))</f>
        <v>ΑΧΙΛΛΕΑΣ</v>
      </c>
      <c r="G44" s="320"/>
      <c r="H44" s="23"/>
      <c r="I44" s="335"/>
      <c r="J44" s="60" t="s">
        <v>80</v>
      </c>
      <c r="K44" s="332"/>
      <c r="L44" s="66">
        <f>UPPER(IF(OR((K44="a"),(K44="as")),J43,IF(OR((K44="b"),(K44="bs")),J45,)))</f>
      </c>
      <c r="M44" s="326"/>
      <c r="N44" s="328"/>
      <c r="O44" s="334"/>
      <c r="P44" s="328"/>
      <c r="Q44" s="318"/>
      <c r="R44" s="257"/>
      <c r="S44" s="20"/>
      <c r="T44" s="20"/>
      <c r="U44" s="20"/>
    </row>
    <row r="45" spans="1:21" ht="9" customHeight="1">
      <c r="A45" s="319" t="s">
        <v>118</v>
      </c>
      <c r="B45" s="320">
        <f>IF(($D45=""),"",VLOOKUP($D45,'[4]Συμμετοχές'!$A$7:$P$70,15))</f>
        <v>0</v>
      </c>
      <c r="C45" s="320">
        <f>IF(($D45=""),"",VLOOKUP($D45,'[4]Συμμετοχές'!$A$7:$P$70,16))</f>
        <v>0</v>
      </c>
      <c r="D45" s="321">
        <v>80</v>
      </c>
      <c r="E45" s="320">
        <f>UPPER(IF(($D45=""),"",VLOOKUP($D45,'[4]Συμμετοχές'!$A$7:$P$70,2)))</f>
      </c>
      <c r="F45" s="320">
        <f>IF(($D45=""),"",VLOOKUP($D45,'[4]Συμμετοχές'!$A$7:$P$70,3))</f>
        <v>0</v>
      </c>
      <c r="G45" s="320"/>
      <c r="H45" s="23" t="s">
        <v>21</v>
      </c>
      <c r="I45" s="325"/>
      <c r="J45" s="45" t="str">
        <f>UPPER(IF(OR((I46="a"),(I46="as")),E45,IF(OR((I46="b"),(I46="bs")),E46,)))</f>
        <v>ΚΟΚΚΑΛΗΣ</v>
      </c>
      <c r="K45" s="326"/>
      <c r="L45" s="60"/>
      <c r="M45" s="331"/>
      <c r="N45" s="318"/>
      <c r="O45" s="334"/>
      <c r="P45" s="328"/>
      <c r="Q45" s="318"/>
      <c r="R45" s="257"/>
      <c r="S45" s="20"/>
      <c r="T45" s="20"/>
      <c r="U45" s="20"/>
    </row>
    <row r="46" spans="1:21" ht="9" customHeight="1">
      <c r="A46" s="314" t="s">
        <v>119</v>
      </c>
      <c r="B46" s="320">
        <f>IF(($D46=""),"",VLOOKUP($D46,'[4]Συμμετοχές'!$A$7:$P$70,15))</f>
        <v>0</v>
      </c>
      <c r="C46" s="320">
        <f>IF(($D46=""),"",VLOOKUP($D46,'[4]Συμμετοχές'!$A$7:$P$70,16))</f>
        <v>150</v>
      </c>
      <c r="D46" s="315">
        <v>10</v>
      </c>
      <c r="E46" s="338" t="str">
        <f>UPPER(IF(($D46=""),"",VLOOKUP($D46,'[4]Συμμετοχές'!$A$7:$P$70,2)))</f>
        <v>ΚΟΚΚΑΛΗΣ</v>
      </c>
      <c r="F46" s="338" t="str">
        <f>IF(($D46=""),"",VLOOKUP($D46,'[4]Συμμετοχές'!$A$7:$P$70,3))</f>
        <v>ΜΑΝΟΣ</v>
      </c>
      <c r="G46" s="338"/>
      <c r="H46" s="23"/>
      <c r="I46" s="335" t="s">
        <v>33</v>
      </c>
      <c r="J46" s="60"/>
      <c r="K46" s="331"/>
      <c r="L46" s="318"/>
      <c r="M46" s="331"/>
      <c r="N46" s="73" t="s">
        <v>18</v>
      </c>
      <c r="O46" s="332"/>
      <c r="P46" s="66">
        <f>UPPER(IF(OR((O46="a"),(O46="as")),N42,IF(OR((O46="b"),(O46="bs")),N50,)))</f>
      </c>
      <c r="Q46" s="317"/>
      <c r="R46" s="257"/>
      <c r="S46" s="20"/>
      <c r="T46" s="20"/>
      <c r="U46" s="20"/>
    </row>
    <row r="47" spans="1:21" ht="9" customHeight="1">
      <c r="A47" s="314" t="s">
        <v>120</v>
      </c>
      <c r="B47" s="320">
        <f>IF(($D47=""),"",VLOOKUP($D47,'[4]Συμμετοχές'!$A$7:$P$70,15))</f>
        <v>0</v>
      </c>
      <c r="C47" s="320">
        <f>IF(($D47=""),"",VLOOKUP($D47,'[4]Συμμετοχές'!$A$7:$P$70,16))</f>
        <v>80</v>
      </c>
      <c r="D47" s="315">
        <v>15</v>
      </c>
      <c r="E47" s="338" t="str">
        <f>UPPER(IF(($D47=""),"",VLOOKUP($D47,'[4]Συμμετοχές'!$A$7:$P$70,2)))</f>
        <v>ΨΑΡΟΥΔΑΚΗΣ</v>
      </c>
      <c r="F47" s="338" t="str">
        <f>IF(($D47=""),"",VLOOKUP($D47,'[4]Συμμετοχές'!$A$7:$P$70,3))</f>
        <v>ΕΥΣΤΡΑΤΙΟΣ</v>
      </c>
      <c r="G47" s="338"/>
      <c r="H47" s="23"/>
      <c r="I47" s="325"/>
      <c r="J47" s="45"/>
      <c r="K47" s="325"/>
      <c r="L47" s="318"/>
      <c r="M47" s="331"/>
      <c r="N47" s="318" t="s">
        <v>84</v>
      </c>
      <c r="O47" s="334"/>
      <c r="P47" s="60"/>
      <c r="Q47" s="327"/>
      <c r="R47" s="339"/>
      <c r="S47" s="20"/>
      <c r="T47" s="20"/>
      <c r="U47" s="20"/>
    </row>
    <row r="48" spans="1:21" ht="9" customHeight="1">
      <c r="A48" s="319" t="s">
        <v>121</v>
      </c>
      <c r="B48" s="320">
        <f>IF(($D48=""),"",VLOOKUP($D48,'[4]Συμμετοχές'!$A$7:$P$70,15))</f>
        <v>0</v>
      </c>
      <c r="C48" s="320">
        <f>IF(($D48=""),"",VLOOKUP($D48,'[4]Συμμετοχές'!$A$7:$P$70,16))</f>
        <v>0</v>
      </c>
      <c r="D48" s="321">
        <v>80</v>
      </c>
      <c r="E48" s="320">
        <f>UPPER(IF(($D48=""),"",VLOOKUP($D48,'[4]Συμμετοχές'!$A$7:$P$70,2)))</f>
      </c>
      <c r="F48" s="320">
        <f>IF(($D48=""),"",VLOOKUP($D48,'[4]Συμμετοχές'!$A$7:$P$70,3))</f>
        <v>0</v>
      </c>
      <c r="G48" s="320"/>
      <c r="H48" s="23" t="s">
        <v>21</v>
      </c>
      <c r="I48" s="335" t="s">
        <v>19</v>
      </c>
      <c r="J48" s="323" t="s">
        <v>102</v>
      </c>
      <c r="K48" s="332"/>
      <c r="L48" s="66">
        <f>UPPER(IF(OR((K48="a"),(K48="as")),J47,IF(OR((K48="b"),(K48="bs")),J49,)))</f>
      </c>
      <c r="M48" s="325"/>
      <c r="N48" s="318"/>
      <c r="O48" s="334"/>
      <c r="P48" s="328"/>
      <c r="Q48" s="336"/>
      <c r="R48" s="339"/>
      <c r="S48" s="20"/>
      <c r="T48" s="20"/>
      <c r="U48" s="20"/>
    </row>
    <row r="49" spans="1:21" ht="9" customHeight="1">
      <c r="A49" s="319" t="s">
        <v>122</v>
      </c>
      <c r="B49" s="320">
        <f>IF(($D49=""),"",VLOOKUP($D49,'[4]Συμμετοχές'!$A$7:$P$70,15))</f>
        <v>0</v>
      </c>
      <c r="C49" s="320">
        <f>IF(($D49=""),"",VLOOKUP($D49,'[4]Συμμετοχές'!$A$7:$P$70,16))</f>
        <v>10</v>
      </c>
      <c r="D49" s="315">
        <v>34</v>
      </c>
      <c r="E49" s="320" t="str">
        <f>UPPER(IF(($D49=""),"",VLOOKUP($D49,'[4]Συμμετοχές'!$A$7:$P$70,2)))</f>
        <v>ΑΙΛΑΜΆΚΗΣ</v>
      </c>
      <c r="F49" s="320" t="str">
        <f>IF(($D49=""),"",VLOOKUP($D49,'[4]Συμμετοχές'!$A$7:$P$70,3))</f>
        <v>ΜΆΝΟΣ</v>
      </c>
      <c r="G49" s="320"/>
      <c r="H49" s="23"/>
      <c r="I49" s="325"/>
      <c r="J49" s="45" t="str">
        <f>UPPER(IF(OR((I50="a"),(I50="as")),E49,IF(OR((I50="b"),(I50="bs")),E50,)))</f>
        <v>ΑΙΛΑΜΆΚΗΣ</v>
      </c>
      <c r="K49" s="326"/>
      <c r="L49" s="60"/>
      <c r="M49" s="334"/>
      <c r="N49" s="328"/>
      <c r="O49" s="334"/>
      <c r="P49" s="328"/>
      <c r="Q49" s="336"/>
      <c r="R49" s="339"/>
      <c r="S49" s="20"/>
      <c r="T49" s="20"/>
      <c r="U49" s="20"/>
    </row>
    <row r="50" spans="1:21" ht="9" customHeight="1">
      <c r="A50" s="319" t="s">
        <v>123</v>
      </c>
      <c r="B50" s="320">
        <f>IF(($D50=""),"",VLOOKUP($D50,'[4]Συμμετοχές'!$A$7:$P$70,15))</f>
        <v>0</v>
      </c>
      <c r="C50" s="320">
        <f>IF(($D50=""),"",VLOOKUP($D50,'[4]Συμμετοχές'!$A$7:$P$70,16))</f>
        <v>0</v>
      </c>
      <c r="D50" s="321">
        <v>80</v>
      </c>
      <c r="E50" s="320">
        <f>UPPER(IF(($D50=""),"",VLOOKUP($D50,'[4]Συμμετοχές'!$A$7:$P$70,2)))</f>
      </c>
      <c r="F50" s="320">
        <f>IF(($D50=""),"",VLOOKUP($D50,'[4]Συμμετοχές'!$A$7:$P$70,3))</f>
        <v>0</v>
      </c>
      <c r="G50" s="320"/>
      <c r="H50" s="329" t="s">
        <v>21</v>
      </c>
      <c r="I50" s="335" t="s">
        <v>19</v>
      </c>
      <c r="J50" s="60"/>
      <c r="K50" s="331"/>
      <c r="L50" s="73" t="s">
        <v>18</v>
      </c>
      <c r="M50" s="332"/>
      <c r="N50" s="66">
        <f>UPPER(IF(OR((M50="a"),(M50="as")),L48,IF(OR((M50="b"),(M50="bs")),L52,)))</f>
      </c>
      <c r="O50" s="326"/>
      <c r="P50" s="328"/>
      <c r="Q50" s="336"/>
      <c r="R50" s="339"/>
      <c r="S50" s="20"/>
      <c r="T50" s="20"/>
      <c r="U50" s="20"/>
    </row>
    <row r="51" spans="1:21" ht="9" customHeight="1">
      <c r="A51" s="319" t="s">
        <v>124</v>
      </c>
      <c r="B51" s="320" t="s">
        <v>104</v>
      </c>
      <c r="C51" s="320">
        <f>IF(($D51=""),"",VLOOKUP($D51,'[4]Συμμετοχές'!$A$7:$P$70,16))</f>
        <v>30</v>
      </c>
      <c r="D51" s="315">
        <v>26</v>
      </c>
      <c r="E51" s="320" t="str">
        <f>UPPER(IF(($D51=""),"",VLOOKUP($D51,'[4]Συμμετοχές'!$A$7:$P$70,2)))</f>
        <v>ΠΟΛΥΛΟΓΙΔΗΣ </v>
      </c>
      <c r="F51" s="320" t="str">
        <f>IF(($D51=""),"",VLOOKUP($D51,'[4]Συμμετοχές'!$A$7:$P$70,3))</f>
        <v>ΧΡΗΣΤΟΣ</v>
      </c>
      <c r="G51" s="320"/>
      <c r="H51" s="23"/>
      <c r="I51" s="325"/>
      <c r="J51" s="45">
        <f>UPPER(IF(OR((I52="a"),(I52="as")),E51,IF(OR((I52="b"),(I52="bs")),E52,)))</f>
      </c>
      <c r="K51" s="325"/>
      <c r="L51" s="333" t="s">
        <v>116</v>
      </c>
      <c r="M51" s="334"/>
      <c r="N51" s="60"/>
      <c r="O51" s="331"/>
      <c r="P51" s="318"/>
      <c r="Q51" s="336"/>
      <c r="R51" s="339"/>
      <c r="S51" s="20"/>
      <c r="T51" s="20"/>
      <c r="U51" s="20"/>
    </row>
    <row r="52" spans="1:21" ht="9" customHeight="1">
      <c r="A52" s="319" t="s">
        <v>125</v>
      </c>
      <c r="B52" s="320">
        <f>IF(($D52=""),"",VLOOKUP($D52,'[4]Συμμετοχές'!$A$7:$P$70,15))</f>
        <v>0</v>
      </c>
      <c r="C52" s="320">
        <f>IF(($D52=""),"",VLOOKUP($D52,'[4]Συμμετοχές'!$A$7:$P$70,16))</f>
        <v>55</v>
      </c>
      <c r="D52" s="315">
        <v>20</v>
      </c>
      <c r="E52" s="320" t="str">
        <f>UPPER(IF(($D52=""),"",VLOOKUP($D52,'[4]Συμμετοχές'!$A$7:$P$70,2)))</f>
        <v>ΜΥΡΤΑΚΗΣ</v>
      </c>
      <c r="F52" s="320" t="str">
        <f>IF(($D52=""),"",VLOOKUP($D52,'[4]Συμμετοχές'!$A$7:$P$70,3))</f>
        <v>ΜΙΧΑΛΗΣ</v>
      </c>
      <c r="G52" s="320"/>
      <c r="H52" s="23"/>
      <c r="I52" s="330"/>
      <c r="J52" s="323" t="s">
        <v>83</v>
      </c>
      <c r="K52" s="332"/>
      <c r="L52" s="66">
        <f>UPPER(IF(OR((K52="a"),(K52="as")),J51,IF(OR((K52="b"),(K52="bs")),J53,)))</f>
      </c>
      <c r="M52" s="326"/>
      <c r="N52" s="328"/>
      <c r="O52" s="331"/>
      <c r="P52" s="318"/>
      <c r="Q52" s="336"/>
      <c r="R52" s="339"/>
      <c r="S52" s="20"/>
      <c r="T52" s="20"/>
      <c r="U52" s="20"/>
    </row>
    <row r="53" spans="1:21" ht="9" customHeight="1">
      <c r="A53" s="319" t="s">
        <v>126</v>
      </c>
      <c r="B53" s="320">
        <f>IF(($D53=""),"",VLOOKUP($D53,'[4]Συμμετοχές'!$A$7:$P$70,15))</f>
        <v>0</v>
      </c>
      <c r="C53" s="320">
        <f>IF(($D53=""),"",VLOOKUP($D53,'[4]Συμμετοχές'!$A$7:$P$70,16))</f>
        <v>0</v>
      </c>
      <c r="D53" s="321">
        <v>80</v>
      </c>
      <c r="E53" s="320">
        <f>UPPER(IF(($D53=""),"",VLOOKUP($D53,'[4]Συμμετοχές'!$A$7:$P$70,2)))</f>
      </c>
      <c r="F53" s="320">
        <f>IF(($D53=""),"",VLOOKUP($D53,'[4]Συμμετοχές'!$A$7:$P$70,3))</f>
        <v>0</v>
      </c>
      <c r="G53" s="320"/>
      <c r="H53" s="23" t="s">
        <v>21</v>
      </c>
      <c r="I53" s="325"/>
      <c r="J53" s="45" t="str">
        <f>UPPER(IF(OR((I54="a"),(I54="as")),E53,IF(OR((I54="b"),(I54="bs")),E54,)))</f>
        <v>ΚΑΡΓΑΤΖΗΣ</v>
      </c>
      <c r="K53" s="326"/>
      <c r="L53" s="60"/>
      <c r="M53" s="331"/>
      <c r="N53" s="318"/>
      <c r="O53" s="331"/>
      <c r="P53" s="318"/>
      <c r="Q53" s="336"/>
      <c r="R53" s="339"/>
      <c r="S53" s="20"/>
      <c r="T53" s="20"/>
      <c r="U53" s="20"/>
    </row>
    <row r="54" spans="1:21" ht="9" customHeight="1">
      <c r="A54" s="314" t="s">
        <v>127</v>
      </c>
      <c r="B54" s="320">
        <f>IF(($D54=""),"",VLOOKUP($D54,'[4]Συμμετοχές'!$A$7:$P$70,15))</f>
        <v>0</v>
      </c>
      <c r="C54" s="320">
        <f>IF(($D54=""),"",VLOOKUP($D54,'[4]Συμμετοχές'!$A$7:$P$70,16))</f>
        <v>280</v>
      </c>
      <c r="D54" s="315">
        <v>4</v>
      </c>
      <c r="E54" s="338" t="str">
        <f>UPPER(IF(($D54=""),"",VLOOKUP($D54,'[4]Συμμετοχές'!$A$7:$P$70,2)))</f>
        <v>ΚΑΡΓΑΤΖΗΣ</v>
      </c>
      <c r="F54" s="338" t="str">
        <f>IF(($D54=""),"",VLOOKUP($D54,'[4]Συμμετοχές'!$A$7:$P$70,3))</f>
        <v>ΚΩΣΤΑΣ</v>
      </c>
      <c r="G54" s="338"/>
      <c r="H54" s="23"/>
      <c r="I54" s="335" t="s">
        <v>33</v>
      </c>
      <c r="J54" s="60"/>
      <c r="K54" s="331"/>
      <c r="L54" s="318"/>
      <c r="M54" s="340"/>
      <c r="N54" s="341" t="s">
        <v>128</v>
      </c>
      <c r="O54" s="342"/>
      <c r="P54" s="45" t="s">
        <v>89</v>
      </c>
      <c r="Q54" s="343"/>
      <c r="R54" s="339"/>
      <c r="S54" s="20"/>
      <c r="T54" s="20"/>
      <c r="U54" s="20"/>
    </row>
    <row r="55" spans="1:21" ht="9" customHeight="1">
      <c r="A55" s="314" t="s">
        <v>129</v>
      </c>
      <c r="B55" s="320">
        <f>IF(($D55=""),"",VLOOKUP($D55,'[4]Συμμετοχές'!$A$7:$P$70,15))</f>
        <v>0</v>
      </c>
      <c r="C55" s="320">
        <f>IF(($D55=""),"",VLOOKUP($D55,'[4]Συμμετοχές'!$A$7:$P$70,16))</f>
        <v>185</v>
      </c>
      <c r="D55" s="315">
        <v>8</v>
      </c>
      <c r="E55" s="338" t="str">
        <f>UPPER(IF(($D55=""),"",VLOOKUP($D55,'[4]Συμμετοχές'!$A$7:$P$70,2)))</f>
        <v>ΒΑΣΙΛΑΚΗΣ ΗΡ.</v>
      </c>
      <c r="F55" s="338" t="str">
        <f>IF(($D55=""),"",VLOOKUP($D55,'[4]Συμμετοχές'!$A$7:$P$70,3))</f>
        <v>ΜΙΧΆΛΗΣ </v>
      </c>
      <c r="G55" s="338"/>
      <c r="H55" s="23"/>
      <c r="I55" s="325"/>
      <c r="J55" s="45" t="str">
        <f>UPPER(IF(OR((I56="a"),(I56="as")),E55,IF(OR((I56="b"),(I56="bs")),E56,)))</f>
        <v>ΒΑΣΙΛΑΚΗΣ ΗΡ.</v>
      </c>
      <c r="K55" s="325"/>
      <c r="L55" s="318"/>
      <c r="M55" s="331"/>
      <c r="N55" s="73" t="s">
        <v>18</v>
      </c>
      <c r="O55" s="344"/>
      <c r="P55" s="53"/>
      <c r="Q55" s="345"/>
      <c r="R55" s="339"/>
      <c r="S55" s="20"/>
      <c r="T55" s="20"/>
      <c r="U55" s="20"/>
    </row>
    <row r="56" spans="1:21" ht="9" customHeight="1">
      <c r="A56" s="319" t="s">
        <v>130</v>
      </c>
      <c r="B56" s="320">
        <f>IF(($D56=""),"",VLOOKUP($D56,'[4]Συμμετοχές'!$A$7:$P$70,15))</f>
        <v>0</v>
      </c>
      <c r="C56" s="320">
        <f>IF(($D56=""),"",VLOOKUP($D56,'[4]Συμμετοχές'!$A$7:$P$70,16))</f>
        <v>0</v>
      </c>
      <c r="D56" s="321">
        <v>80</v>
      </c>
      <c r="E56" s="320">
        <f>UPPER(IF(($D56=""),"",VLOOKUP($D56,'[4]Συμμετοχές'!$A$7:$P$70,2)))</f>
      </c>
      <c r="F56" s="320">
        <f>IF(($D56=""),"",VLOOKUP($D56,'[4]Συμμετοχές'!$A$7:$P$70,3))</f>
        <v>0</v>
      </c>
      <c r="G56" s="320"/>
      <c r="H56" s="23" t="s">
        <v>21</v>
      </c>
      <c r="I56" s="335" t="s">
        <v>19</v>
      </c>
      <c r="J56" s="60" t="s">
        <v>102</v>
      </c>
      <c r="K56" s="332"/>
      <c r="L56" s="66">
        <f>UPPER(IF(OR((K56="a"),(K56="as")),J55,IF(OR((K56="b"),(K56="bs")),J57,)))</f>
      </c>
      <c r="M56" s="325"/>
      <c r="N56" s="318"/>
      <c r="O56" s="331"/>
      <c r="P56" s="318"/>
      <c r="Q56" s="336"/>
      <c r="R56" s="339"/>
      <c r="S56" s="20"/>
      <c r="T56" s="20"/>
      <c r="U56" s="20"/>
    </row>
    <row r="57" spans="1:21" ht="9" customHeight="1">
      <c r="A57" s="319" t="s">
        <v>131</v>
      </c>
      <c r="B57" s="320" t="s">
        <v>104</v>
      </c>
      <c r="C57" s="320">
        <f>IF(($D57=""),"",VLOOKUP($D57,'[4]Συμμετοχές'!$A$7:$P$70,16))</f>
        <v>20</v>
      </c>
      <c r="D57" s="315">
        <v>31</v>
      </c>
      <c r="E57" s="320" t="str">
        <f>UPPER(IF(($D57=""),"",VLOOKUP($D57,'[4]Συμμετοχές'!$A$7:$P$70,2)))</f>
        <v>ΣΦΥΡΑΚΗΣ</v>
      </c>
      <c r="F57" s="320" t="str">
        <f>IF(($D57=""),"",VLOOKUP($D57,'[4]Συμμετοχές'!$A$7:$P$70,3))</f>
        <v>ΔΗΜΉΤΡΗΣ</v>
      </c>
      <c r="G57" s="320"/>
      <c r="H57" s="23"/>
      <c r="I57" s="325"/>
      <c r="J57" s="45">
        <f>UPPER(IF(OR((I58="a"),(I58="as")),E57,IF(OR((I58="b"),(I58="bs")),E58,)))</f>
      </c>
      <c r="K57" s="326"/>
      <c r="L57" s="60"/>
      <c r="M57" s="334"/>
      <c r="N57" s="328"/>
      <c r="O57" s="331"/>
      <c r="P57" s="318"/>
      <c r="Q57" s="336"/>
      <c r="R57" s="339"/>
      <c r="S57" s="20"/>
      <c r="T57" s="20"/>
      <c r="U57" s="20"/>
    </row>
    <row r="58" spans="1:21" ht="9" customHeight="1">
      <c r="A58" s="319" t="s">
        <v>132</v>
      </c>
      <c r="B58" s="320">
        <f>IF(($D58=""),"",VLOOKUP($D58,'[4]Συμμετοχές'!$A$7:$P$70,15))</f>
        <v>0</v>
      </c>
      <c r="C58" s="320">
        <f>IF(($D58=""),"",VLOOKUP($D58,'[4]Συμμετοχές'!$A$7:$P$70,16))</f>
        <v>5</v>
      </c>
      <c r="D58" s="315">
        <v>40</v>
      </c>
      <c r="E58" s="320" t="str">
        <f>UPPER(IF(($D58=""),"",VLOOKUP($D58,'[4]Συμμετοχές'!$A$7:$P$70,2)))</f>
        <v>ΔΡΑΝΔΑΚΗΣ</v>
      </c>
      <c r="F58" s="320" t="str">
        <f>IF(($D58=""),"",VLOOKUP($D58,'[4]Συμμετοχές'!$A$7:$P$70,3))</f>
        <v>ΝΙΚΟΣ</v>
      </c>
      <c r="G58" s="320"/>
      <c r="H58" s="23"/>
      <c r="I58" s="330"/>
      <c r="J58" s="60"/>
      <c r="K58" s="331"/>
      <c r="L58" s="73" t="s">
        <v>18</v>
      </c>
      <c r="M58" s="332"/>
      <c r="N58" s="66">
        <f>UPPER(IF(OR((M58="a"),(M58="as")),L56,IF(OR((M58="b"),(M58="bs")),L60,)))</f>
      </c>
      <c r="O58" s="325"/>
      <c r="P58" s="318"/>
      <c r="Q58" s="336"/>
      <c r="R58" s="339"/>
      <c r="S58" s="20"/>
      <c r="T58" s="20"/>
      <c r="U58" s="20"/>
    </row>
    <row r="59" spans="1:21" ht="9" customHeight="1">
      <c r="A59" s="319" t="s">
        <v>133</v>
      </c>
      <c r="B59" s="320" t="s">
        <v>81</v>
      </c>
      <c r="C59" s="320">
        <f>IF(($D59=""),"",VLOOKUP($D59,'[4]Συμμετοχές'!$A$7:$P$70,16))</f>
        <v>10</v>
      </c>
      <c r="D59" s="321">
        <v>37</v>
      </c>
      <c r="E59" s="320" t="str">
        <f>UPPER(IF(($D59=""),"",VLOOKUP($D59,'[4]Συμμετοχές'!$A$7:$P$70,2)))</f>
        <v>ΞΕΡΑΣ</v>
      </c>
      <c r="F59" s="320" t="str">
        <f>IF(($D59=""),"",VLOOKUP($D59,'[4]Συμμετοχές'!$A$7:$P$70,3))</f>
        <v>ΝΊΚΟΣ</v>
      </c>
      <c r="G59" s="320"/>
      <c r="H59" s="23"/>
      <c r="I59" s="325"/>
      <c r="J59" s="45">
        <f>UPPER(IF(OR((I60="a"),(I60="as")),E59,IF(OR((I60="b"),(I60="bs")),E60,)))</f>
      </c>
      <c r="K59" s="325"/>
      <c r="L59" s="333" t="s">
        <v>134</v>
      </c>
      <c r="M59" s="334"/>
      <c r="N59" s="60"/>
      <c r="O59" s="334"/>
      <c r="P59" s="328"/>
      <c r="Q59" s="336"/>
      <c r="R59" s="339"/>
      <c r="S59" s="20"/>
      <c r="T59" s="20"/>
      <c r="U59" s="20"/>
    </row>
    <row r="60" spans="1:21" ht="9" customHeight="1">
      <c r="A60" s="319" t="s">
        <v>135</v>
      </c>
      <c r="B60" s="320">
        <f>IF(($D60=""),"",VLOOKUP($D60,'[4]Συμμετοχές'!$A$7:$P$70,15))</f>
        <v>0</v>
      </c>
      <c r="C60" s="320">
        <f>IF(($D60=""),"",VLOOKUP($D60,'[4]Συμμετοχές'!$A$7:$P$70,16))</f>
        <v>0</v>
      </c>
      <c r="D60" s="315">
        <v>43</v>
      </c>
      <c r="E60" s="320" t="str">
        <f>UPPER(IF(($D60=""),"",VLOOKUP($D60,'[4]Συμμετοχές'!$A$7:$P$70,2)))</f>
        <v>ΜΠΛΥΜΑΚΗΣ</v>
      </c>
      <c r="F60" s="320" t="str">
        <f>IF(($D60=""),"",VLOOKUP($D60,'[4]Συμμετοχές'!$A$7:$P$70,3))</f>
        <v>ΜΑΝΟΛΗΣ</v>
      </c>
      <c r="G60" s="320"/>
      <c r="H60" s="23"/>
      <c r="I60" s="335"/>
      <c r="J60" s="60" t="s">
        <v>88</v>
      </c>
      <c r="K60" s="332"/>
      <c r="L60" s="66">
        <f>UPPER(IF(OR((K60="a"),(K60="as")),J59,IF(OR((K60="b"),(K60="bs")),J61,)))</f>
      </c>
      <c r="M60" s="326"/>
      <c r="N60" s="328"/>
      <c r="O60" s="334"/>
      <c r="P60" s="328"/>
      <c r="Q60" s="336"/>
      <c r="R60" s="339"/>
      <c r="S60" s="20"/>
      <c r="T60" s="20"/>
      <c r="U60" s="20"/>
    </row>
    <row r="61" spans="1:21" ht="9" customHeight="1">
      <c r="A61" s="319" t="s">
        <v>136</v>
      </c>
      <c r="B61" s="320">
        <f>IF(($D61=""),"",VLOOKUP($D61,'[4]Συμμετοχές'!$A$7:$P$70,15))</f>
        <v>0</v>
      </c>
      <c r="C61" s="320">
        <f>IF(($D61=""),"",VLOOKUP($D61,'[4]Συμμετοχές'!$A$7:$P$70,16))</f>
        <v>0</v>
      </c>
      <c r="D61" s="321">
        <v>80</v>
      </c>
      <c r="E61" s="320">
        <f>UPPER(IF(($D61=""),"",VLOOKUP($D61,'[4]Συμμετοχές'!$A$7:$P$70,2)))</f>
      </c>
      <c r="F61" s="320">
        <f>IF(($D61=""),"",VLOOKUP($D61,'[4]Συμμετοχές'!$A$7:$P$70,3))</f>
        <v>0</v>
      </c>
      <c r="G61" s="320"/>
      <c r="H61" s="23" t="s">
        <v>21</v>
      </c>
      <c r="I61" s="325"/>
      <c r="J61" s="45" t="str">
        <f>UPPER(IF(OR((I62="a"),(I62="as")),E61,IF(OR((I62="b"),(I62="bs")),E62,)))</f>
        <v>ΠΑΝΑΓΙΩΤΙΔΗΣ</v>
      </c>
      <c r="K61" s="326"/>
      <c r="L61" s="60"/>
      <c r="M61" s="331"/>
      <c r="N61" s="318" t="s">
        <v>84</v>
      </c>
      <c r="O61" s="334"/>
      <c r="P61" s="328"/>
      <c r="Q61" s="336"/>
      <c r="R61" s="339"/>
      <c r="S61" s="20"/>
      <c r="T61" s="20"/>
      <c r="U61" s="20"/>
    </row>
    <row r="62" spans="1:21" ht="9" customHeight="1">
      <c r="A62" s="314" t="s">
        <v>137</v>
      </c>
      <c r="B62" s="320">
        <f>IF(($D62=""),"",VLOOKUP($D62,'[4]Συμμετοχές'!$A$7:$P$70,15))</f>
        <v>0</v>
      </c>
      <c r="C62" s="320">
        <f>IF(($D62=""),"",VLOOKUP($D62,'[4]Συμμετοχές'!$A$7:$P$70,16))</f>
        <v>185</v>
      </c>
      <c r="D62" s="315">
        <v>9</v>
      </c>
      <c r="E62" s="338" t="str">
        <f>UPPER(IF(($D62=""),"",VLOOKUP($D62,'[4]Συμμετοχές'!$A$7:$P$70,2)))</f>
        <v>ΠΑΝΑΓΙΩΤΙΔΗΣ</v>
      </c>
      <c r="F62" s="338" t="str">
        <f>IF(($D62=""),"",VLOOKUP($D62,'[4]Συμμετοχές'!$A$7:$P$70,3))</f>
        <v>ΠΑΝΟΣ</v>
      </c>
      <c r="G62" s="338"/>
      <c r="H62" s="23"/>
      <c r="I62" s="335" t="s">
        <v>33</v>
      </c>
      <c r="J62" s="60"/>
      <c r="K62" s="331"/>
      <c r="L62" s="318"/>
      <c r="M62" s="331"/>
      <c r="N62" s="73" t="s">
        <v>18</v>
      </c>
      <c r="O62" s="332"/>
      <c r="P62" s="66">
        <f>UPPER(IF(OR((O62="a"),(O62="as")),N58,IF(OR((O62="b"),(O62="bs")),N66,)))</f>
      </c>
      <c r="Q62" s="346"/>
      <c r="R62" s="339"/>
      <c r="S62" s="20"/>
      <c r="T62" s="20"/>
      <c r="U62" s="20"/>
    </row>
    <row r="63" spans="1:21" ht="9" customHeight="1">
      <c r="A63" s="314" t="s">
        <v>138</v>
      </c>
      <c r="B63" s="320">
        <f>IF(($D63=""),"",VLOOKUP($D63,'[4]Συμμετοχές'!$A$7:$P$70,15))</f>
        <v>0</v>
      </c>
      <c r="C63" s="320">
        <f>IF(($D63=""),"",VLOOKUP($D63,'[4]Συμμετοχές'!$A$7:$P$70,16))</f>
        <v>85</v>
      </c>
      <c r="D63" s="315">
        <v>14</v>
      </c>
      <c r="E63" s="338" t="str">
        <f>UPPER(IF(($D63=""),"",VLOOKUP($D63,'[4]Συμμετοχές'!$A$7:$P$70,2)))</f>
        <v>ΣΑΡΑΝΤΙΔΗΣ</v>
      </c>
      <c r="F63" s="338" t="str">
        <f>IF(($D63=""),"",VLOOKUP($D63,'[4]Συμμετοχές'!$A$7:$P$70,3))</f>
        <v>ΣΤΑΥΡΟΣ</v>
      </c>
      <c r="G63" s="338"/>
      <c r="H63" s="23"/>
      <c r="I63" s="325"/>
      <c r="J63" s="45" t="str">
        <f>UPPER(IF(OR((I64="a"),(I64="as")),E63,IF(OR((I64="b"),(I64="bs")),E64,)))</f>
        <v>ΣΑΡΑΝΤΙΔΗΣ</v>
      </c>
      <c r="K63" s="325"/>
      <c r="L63" s="318"/>
      <c r="M63" s="331"/>
      <c r="N63" s="318"/>
      <c r="O63" s="334"/>
      <c r="P63" s="60"/>
      <c r="Q63" s="347"/>
      <c r="R63" s="257"/>
      <c r="S63" s="20"/>
      <c r="T63" s="20"/>
      <c r="U63" s="20"/>
    </row>
    <row r="64" spans="1:21" ht="9" customHeight="1">
      <c r="A64" s="319" t="s">
        <v>139</v>
      </c>
      <c r="B64" s="320">
        <f>IF(($D64=""),"",VLOOKUP($D64,'[4]Συμμετοχές'!$A$7:$P$70,15))</f>
        <v>0</v>
      </c>
      <c r="C64" s="320">
        <f>IF(($D64=""),"",VLOOKUP($D64,'[4]Συμμετοχές'!$A$7:$P$70,16))</f>
        <v>0</v>
      </c>
      <c r="D64" s="321">
        <v>80</v>
      </c>
      <c r="E64" s="320">
        <f>UPPER(IF(($D64=""),"",VLOOKUP($D64,'[4]Συμμετοχές'!$A$7:$P$70,2)))</f>
      </c>
      <c r="F64" s="320">
        <f>IF(($D64=""),"",VLOOKUP($D64,'[4]Συμμετοχές'!$A$7:$P$70,3))</f>
        <v>0</v>
      </c>
      <c r="G64" s="320"/>
      <c r="H64" s="23" t="s">
        <v>21</v>
      </c>
      <c r="I64" s="335" t="s">
        <v>19</v>
      </c>
      <c r="J64" s="60" t="s">
        <v>80</v>
      </c>
      <c r="K64" s="332"/>
      <c r="L64" s="66">
        <f>UPPER(IF(OR((K64="a"),(K64="as")),J63,IF(OR((K64="b"),(K64="bs")),J65,)))</f>
      </c>
      <c r="M64" s="325"/>
      <c r="N64" s="318"/>
      <c r="O64" s="334"/>
      <c r="P64" s="328"/>
      <c r="Q64" s="318"/>
      <c r="R64" s="257"/>
      <c r="S64" s="20"/>
      <c r="T64" s="20"/>
      <c r="U64" s="20"/>
    </row>
    <row r="65" spans="1:21" ht="9" customHeight="1">
      <c r="A65" s="319" t="s">
        <v>140</v>
      </c>
      <c r="B65" s="320">
        <f>IF(($D65=""),"",VLOOKUP($D65,'[4]Συμμετοχές'!$A$7:$P$70,15))</f>
        <v>0</v>
      </c>
      <c r="C65" s="320">
        <f>IF(($D65=""),"",VLOOKUP($D65,'[4]Συμμετοχές'!$A$7:$P$70,16))</f>
        <v>40</v>
      </c>
      <c r="D65" s="315">
        <v>24</v>
      </c>
      <c r="E65" s="320" t="str">
        <f>UPPER(IF(($D65=""),"",VLOOKUP($D65,'[4]Συμμετοχές'!$A$7:$P$70,2)))</f>
        <v>ΚΟΥΓΙΟΥΜΟΥΤΖΗΣ</v>
      </c>
      <c r="F65" s="320" t="str">
        <f>IF(($D65=""),"",VLOOKUP($D65,'[4]Συμμετοχές'!$A$7:$P$70,3))</f>
        <v>ΜΑΝΟΛΗΣ</v>
      </c>
      <c r="G65" s="320"/>
      <c r="H65" s="23"/>
      <c r="I65" s="325"/>
      <c r="J65" s="45" t="str">
        <f>UPPER(IF(OR((I66="a"),(I66="as")),E65,IF(OR((I66="b"),(I66="bs")),E66,)))</f>
        <v>ΚΟΥΓΙΟΥΜΟΥΤΖΗΣ</v>
      </c>
      <c r="K65" s="326"/>
      <c r="L65" s="60" t="s">
        <v>116</v>
      </c>
      <c r="M65" s="334"/>
      <c r="N65" s="328"/>
      <c r="O65" s="334"/>
      <c r="P65" s="328"/>
      <c r="Q65" s="318"/>
      <c r="R65" s="257"/>
      <c r="S65" s="20"/>
      <c r="T65" s="20"/>
      <c r="U65" s="20"/>
    </row>
    <row r="66" spans="1:21" ht="9" customHeight="1">
      <c r="A66" s="319" t="s">
        <v>141</v>
      </c>
      <c r="B66" s="320">
        <f>IF(($D66=""),"",VLOOKUP($D66,'[4]Συμμετοχές'!$A$7:$P$70,15))</f>
        <v>0</v>
      </c>
      <c r="C66" s="320">
        <f>IF(($D66=""),"",VLOOKUP($D66,'[4]Συμμετοχές'!$A$7:$P$70,16))</f>
        <v>0</v>
      </c>
      <c r="D66" s="321">
        <v>80</v>
      </c>
      <c r="E66" s="320">
        <f>UPPER(IF(($D66=""),"",VLOOKUP($D66,'[4]Συμμετοχές'!$A$7:$P$70,2)))</f>
      </c>
      <c r="F66" s="320">
        <f>IF(($D66=""),"",VLOOKUP($D66,'[4]Συμμετοχές'!$A$7:$P$70,3))</f>
        <v>0</v>
      </c>
      <c r="G66" s="320"/>
      <c r="H66" s="329" t="s">
        <v>21</v>
      </c>
      <c r="I66" s="330" t="s">
        <v>19</v>
      </c>
      <c r="J66" s="60"/>
      <c r="K66" s="331"/>
      <c r="L66" s="73"/>
      <c r="M66" s="332"/>
      <c r="N66" s="66">
        <f>UPPER(IF(OR((M66="a"),(M66="as")),L64,IF(OR((M66="b"),(M66="bs")),L68,)))</f>
      </c>
      <c r="O66" s="326"/>
      <c r="P66" s="328"/>
      <c r="Q66" s="318"/>
      <c r="R66" s="257"/>
      <c r="S66" s="20"/>
      <c r="T66" s="20"/>
      <c r="U66" s="20"/>
    </row>
    <row r="67" spans="1:21" ht="9" customHeight="1">
      <c r="A67" s="319" t="s">
        <v>142</v>
      </c>
      <c r="B67" s="320" t="s">
        <v>86</v>
      </c>
      <c r="C67" s="320">
        <f>IF(($D67=""),"",VLOOKUP($D67,'[4]Συμμετοχές'!$A$7:$P$70,16))</f>
        <v>5</v>
      </c>
      <c r="D67" s="315">
        <v>41</v>
      </c>
      <c r="E67" s="320" t="str">
        <f>UPPER(IF(($D67=""),"",VLOOKUP($D67,'[4]Συμμετοχές'!$A$7:$P$70,2)))</f>
        <v>ΜΑΤΖΟΡΑΚΗΣ</v>
      </c>
      <c r="F67" s="320" t="str">
        <f>IF(($D67=""),"",VLOOKUP($D67,'[4]Συμμετοχές'!$A$7:$P$70,3))</f>
        <v>ΓΕΩΡΓΙΟΣ</v>
      </c>
      <c r="G67" s="320"/>
      <c r="H67" s="23" t="str">
        <f>IF(($D67=""),"",VLOOKUP($D67,'[4]Συμμετοχές'!$A$7:$P$70,4))</f>
        <v>ΧΑΝΙΑ</v>
      </c>
      <c r="I67" s="325"/>
      <c r="J67" s="45">
        <f>UPPER(IF(OR((I68="a"),(I68="as")),E67,IF(OR((I68="b"),(I68="bs")),E68,)))</f>
      </c>
      <c r="K67" s="325"/>
      <c r="L67" s="333"/>
      <c r="M67" s="362"/>
      <c r="N67" s="60"/>
      <c r="O67" s="347"/>
      <c r="P67" s="318"/>
      <c r="Q67" s="318"/>
      <c r="R67" s="257"/>
      <c r="S67" s="20"/>
      <c r="T67" s="20"/>
      <c r="U67" s="20"/>
    </row>
    <row r="68" spans="1:21" ht="9" customHeight="1">
      <c r="A68" s="319" t="s">
        <v>143</v>
      </c>
      <c r="B68" s="320">
        <f>IF(($D68=""),"",VLOOKUP($D68,'[4]Συμμετοχές'!$A$7:$P$70,15))</f>
        <v>0</v>
      </c>
      <c r="C68" s="320">
        <f>IF(($D68=""),"",VLOOKUP($D68,'[4]Συμμετοχές'!$A$7:$P$70,16))</f>
        <v>50</v>
      </c>
      <c r="D68" s="315">
        <v>22</v>
      </c>
      <c r="E68" s="320" t="str">
        <f>UPPER(IF(($D68=""),"",VLOOKUP($D68,'[4]Συμμετοχές'!$A$7:$P$70,2)))</f>
        <v>ΣΦΕΝΔΟΥΡΑΚΗΣ</v>
      </c>
      <c r="F68" s="320" t="str">
        <f>IF(($D68=""),"",VLOOKUP($D68,'[4]Συμμετοχές'!$A$7:$P$70,3))</f>
        <v>ΓΙΑΝΝΗΣ</v>
      </c>
      <c r="G68" s="320"/>
      <c r="H68" s="23" t="str">
        <f>IF(($D68=""),"",VLOOKUP($D68,'[4]Συμμετοχές'!$A$7:$P$70,4))</f>
        <v>ΣΗΤΕΙΑ</v>
      </c>
      <c r="I68" s="330"/>
      <c r="J68" s="60" t="s">
        <v>88</v>
      </c>
      <c r="K68" s="332"/>
      <c r="L68" s="66">
        <f>UPPER(IF(OR((K68="a"),(K68="as")),J67,IF(OR((K68="b"),(K68="bs")),J69,)))</f>
      </c>
      <c r="M68" s="363"/>
      <c r="N68" s="328"/>
      <c r="O68" s="318"/>
      <c r="P68" s="318"/>
      <c r="Q68" s="318"/>
      <c r="R68" s="257"/>
      <c r="S68" s="20"/>
      <c r="T68" s="20"/>
      <c r="U68" s="20"/>
    </row>
    <row r="69" spans="1:21" ht="9" customHeight="1">
      <c r="A69" s="319" t="s">
        <v>144</v>
      </c>
      <c r="B69" s="320">
        <f>IF(($D69=""),"",VLOOKUP($D69,'[4]Συμμετοχές'!$A$7:$P$70,15))</f>
        <v>0</v>
      </c>
      <c r="C69" s="320">
        <f>IF(($D69=""),"",VLOOKUP($D69,'[4]Συμμετοχές'!$A$7:$P$70,16))</f>
        <v>0</v>
      </c>
      <c r="D69" s="321">
        <v>80</v>
      </c>
      <c r="E69" s="320">
        <f>UPPER(IF(($D69=""),"",VLOOKUP($D69,'[4]Συμμετοχές'!$A$7:$P$70,2)))</f>
      </c>
      <c r="F69" s="320">
        <f>IF(($D69=""),"",VLOOKUP($D69,'[4]Συμμετοχές'!$A$7:$P$70,3))</f>
        <v>0</v>
      </c>
      <c r="G69" s="320"/>
      <c r="H69" s="23" t="s">
        <v>21</v>
      </c>
      <c r="I69" s="325"/>
      <c r="J69" s="45" t="str">
        <f>UPPER(IF(OR((I70="a"),(I70="as")),E69,IF(OR((I70="b"),(I70="bs")),E70,)))</f>
        <v>ΜΠΟΓΡΗΣ</v>
      </c>
      <c r="K69" s="326"/>
      <c r="L69" s="60"/>
      <c r="M69" s="347"/>
      <c r="N69" s="318"/>
      <c r="O69" s="318"/>
      <c r="P69" s="318"/>
      <c r="Q69" s="318"/>
      <c r="R69" s="257"/>
      <c r="S69" s="20"/>
      <c r="T69" s="20"/>
      <c r="U69" s="20"/>
    </row>
    <row r="70" spans="1:21" ht="9" customHeight="1">
      <c r="A70" s="314" t="s">
        <v>145</v>
      </c>
      <c r="B70" s="320">
        <f>IF(($D70=""),"",VLOOKUP($D70,'[4]Συμμετοχές'!$A$7:$P$70,15))</f>
        <v>0</v>
      </c>
      <c r="C70" s="320">
        <f>IF(($D70=""),"",VLOOKUP($D70,'[4]Συμμετοχές'!$A$7:$P$70,16))</f>
        <v>440</v>
      </c>
      <c r="D70" s="315">
        <v>2</v>
      </c>
      <c r="E70" s="338" t="str">
        <f>UPPER(IF(($D70=""),"",VLOOKUP($D70,'[4]Συμμετοχές'!$A$7:$P$70,2)))</f>
        <v>ΜΠΟΓΡΗΣ</v>
      </c>
      <c r="F70" s="338" t="str">
        <f>IF(($D70=""),"",VLOOKUP($D70,'[4]Συμμετοχές'!$A$7:$P$70,3))</f>
        <v>ΚΩΣΤΑΣ</v>
      </c>
      <c r="G70" s="338"/>
      <c r="H70" s="23" t="str">
        <f>IF(($D70=""),"",VLOOKUP($D70,'[4]Συμμετοχές'!$A$7:$P$70,4))</f>
        <v>ΗΡΑΚΛΕΙΟ</v>
      </c>
      <c r="I70" s="335" t="s">
        <v>33</v>
      </c>
      <c r="J70" s="60"/>
      <c r="K70" s="347"/>
      <c r="L70" s="318"/>
      <c r="M70" s="364"/>
      <c r="N70" s="318"/>
      <c r="O70" s="318"/>
      <c r="P70" s="318"/>
      <c r="Q70" s="318"/>
      <c r="R70" s="257"/>
      <c r="S70" s="20"/>
      <c r="T70" s="20"/>
      <c r="U70" s="20"/>
    </row>
    <row r="71" spans="1:21" ht="6" customHeight="1">
      <c r="A71" s="365"/>
      <c r="B71" s="366"/>
      <c r="C71" s="366"/>
      <c r="D71" s="367"/>
      <c r="E71" s="368"/>
      <c r="F71" s="368"/>
      <c r="G71" s="369"/>
      <c r="H71" s="368"/>
      <c r="I71" s="370"/>
      <c r="J71" s="317"/>
      <c r="K71" s="317"/>
      <c r="L71" s="317"/>
      <c r="M71" s="371"/>
      <c r="N71" s="317"/>
      <c r="O71" s="317"/>
      <c r="P71" s="317"/>
      <c r="Q71" s="317"/>
      <c r="R71" s="257"/>
      <c r="S71" s="20"/>
      <c r="T71" s="20"/>
      <c r="U71" s="20"/>
    </row>
    <row r="72" spans="1:21" ht="10.5" customHeight="1">
      <c r="A72" s="91" t="s">
        <v>43</v>
      </c>
      <c r="B72" s="92"/>
      <c r="C72" s="93"/>
      <c r="D72" s="372" t="s">
        <v>44</v>
      </c>
      <c r="E72" s="373" t="s">
        <v>45</v>
      </c>
      <c r="F72" s="374" t="s">
        <v>44</v>
      </c>
      <c r="G72" s="373" t="s">
        <v>45</v>
      </c>
      <c r="H72" s="375"/>
      <c r="I72" s="372" t="s">
        <v>44</v>
      </c>
      <c r="J72" s="373" t="s">
        <v>46</v>
      </c>
      <c r="K72" s="376"/>
      <c r="L72" s="373" t="s">
        <v>47</v>
      </c>
      <c r="M72" s="377"/>
      <c r="N72" s="378" t="s">
        <v>48</v>
      </c>
      <c r="O72" s="379"/>
      <c r="P72" s="268"/>
      <c r="Q72" s="380"/>
      <c r="R72" s="103"/>
      <c r="S72" s="20"/>
      <c r="T72" s="20"/>
      <c r="U72" s="20"/>
    </row>
    <row r="73" spans="1:21" ht="9" customHeight="1">
      <c r="A73" s="269" t="s">
        <v>49</v>
      </c>
      <c r="B73" s="270"/>
      <c r="C73" s="271"/>
      <c r="D73" s="272" t="s">
        <v>16</v>
      </c>
      <c r="E73" s="110" t="str">
        <f>'[4]Συμμετοχές'!B7</f>
        <v>JAVOR</v>
      </c>
      <c r="F73" s="272" t="s">
        <v>32</v>
      </c>
      <c r="G73" s="108" t="str">
        <f>'[4]Συμμετοχές'!B15</f>
        <v>ΠΑΝΑΓΙΩΤΙΔΗΣ</v>
      </c>
      <c r="H73" s="381"/>
      <c r="I73" s="272" t="s">
        <v>16</v>
      </c>
      <c r="J73" s="270"/>
      <c r="K73" s="275"/>
      <c r="L73" s="270"/>
      <c r="M73" s="382"/>
      <c r="N73" s="383" t="s">
        <v>50</v>
      </c>
      <c r="O73" s="384"/>
      <c r="P73" s="384"/>
      <c r="Q73" s="385"/>
      <c r="R73" s="103"/>
      <c r="S73" s="20"/>
      <c r="T73" s="20"/>
      <c r="U73" s="20"/>
    </row>
    <row r="74" spans="1:21" ht="9" customHeight="1">
      <c r="A74" s="279" t="s">
        <v>51</v>
      </c>
      <c r="B74" s="280"/>
      <c r="C74" s="281"/>
      <c r="D74" s="282" t="s">
        <v>20</v>
      </c>
      <c r="E74" s="122" t="str">
        <f>'[4]Συμμετοχές'!B8</f>
        <v>ΜΠΟΓΡΗΣ</v>
      </c>
      <c r="F74" s="282" t="s">
        <v>34</v>
      </c>
      <c r="G74" s="386" t="str">
        <f>'[4]Συμμετοχές'!B16</f>
        <v>ΚΟΚΚΑΛΗΣ</v>
      </c>
      <c r="H74" s="387"/>
      <c r="I74" s="282" t="s">
        <v>20</v>
      </c>
      <c r="J74" s="280"/>
      <c r="K74" s="388"/>
      <c r="L74" s="280"/>
      <c r="M74" s="389"/>
      <c r="N74" s="125"/>
      <c r="O74" s="287"/>
      <c r="P74" s="288"/>
      <c r="Q74" s="390"/>
      <c r="R74" s="103"/>
      <c r="S74" s="20"/>
      <c r="T74" s="20"/>
      <c r="U74" s="20"/>
    </row>
    <row r="75" spans="1:21" ht="9" customHeight="1">
      <c r="A75" s="290" t="s">
        <v>52</v>
      </c>
      <c r="B75" s="288"/>
      <c r="C75" s="291"/>
      <c r="D75" s="282" t="s">
        <v>23</v>
      </c>
      <c r="E75" s="122" t="str">
        <f>'[4]Συμμετοχές'!B9</f>
        <v>ΚΑΡΆΚΗΣ</v>
      </c>
      <c r="F75" s="282" t="s">
        <v>36</v>
      </c>
      <c r="G75" s="386" t="str">
        <f>'[4]Συμμετοχές'!B17</f>
        <v>ΣΧΟΙΝΟΠΛΟΚΑΚΗΣ</v>
      </c>
      <c r="H75" s="387"/>
      <c r="I75" s="282" t="s">
        <v>23</v>
      </c>
      <c r="J75" s="280"/>
      <c r="K75" s="388"/>
      <c r="L75" s="280"/>
      <c r="M75" s="389"/>
      <c r="N75" s="383" t="s">
        <v>53</v>
      </c>
      <c r="O75" s="384"/>
      <c r="P75" s="384"/>
      <c r="Q75" s="385"/>
      <c r="R75" s="103"/>
      <c r="S75" s="20"/>
      <c r="T75" s="20"/>
      <c r="U75" s="20"/>
    </row>
    <row r="76" spans="1:21" ht="9" customHeight="1">
      <c r="A76" s="130"/>
      <c r="B76" s="391"/>
      <c r="C76" s="392"/>
      <c r="D76" s="282" t="s">
        <v>25</v>
      </c>
      <c r="E76" s="122" t="str">
        <f>'[4]Συμμετοχές'!B10</f>
        <v>ΚΑΡΓΑΤΖΗΣ</v>
      </c>
      <c r="F76" s="282" t="s">
        <v>37</v>
      </c>
      <c r="G76" s="386" t="str">
        <f>'[4]Συμμετοχές'!B18</f>
        <v>ΜΑΛΛΙΑΡΟΥΔΆΚΗΣ</v>
      </c>
      <c r="H76" s="387"/>
      <c r="I76" s="282" t="s">
        <v>25</v>
      </c>
      <c r="J76" s="280"/>
      <c r="K76" s="388"/>
      <c r="L76" s="280"/>
      <c r="M76" s="389"/>
      <c r="N76" s="279"/>
      <c r="O76" s="388"/>
      <c r="P76" s="280"/>
      <c r="Q76" s="389"/>
      <c r="R76" s="103"/>
      <c r="S76" s="20"/>
      <c r="T76" s="20"/>
      <c r="U76" s="20"/>
    </row>
    <row r="77" spans="1:21" ht="9" customHeight="1">
      <c r="A77" s="132" t="s">
        <v>54</v>
      </c>
      <c r="B77" s="133"/>
      <c r="C77" s="134"/>
      <c r="D77" s="282" t="s">
        <v>27</v>
      </c>
      <c r="E77" s="122" t="str">
        <f>'[4]Συμμετοχές'!B11</f>
        <v>ΓΑΛΕΡΟΣ</v>
      </c>
      <c r="F77" s="282" t="s">
        <v>38</v>
      </c>
      <c r="G77" s="386" t="str">
        <f>'[4]Συμμετοχές'!B19</f>
        <v>ΜΑΧΛΉΣ</v>
      </c>
      <c r="H77" s="387"/>
      <c r="I77" s="282" t="s">
        <v>27</v>
      </c>
      <c r="J77" s="280"/>
      <c r="K77" s="388"/>
      <c r="L77" s="280"/>
      <c r="M77" s="389"/>
      <c r="N77" s="290"/>
      <c r="O77" s="287"/>
      <c r="P77" s="288"/>
      <c r="Q77" s="390"/>
      <c r="R77" s="103"/>
      <c r="S77" s="20"/>
      <c r="T77" s="20"/>
      <c r="U77" s="20"/>
    </row>
    <row r="78" spans="1:21" ht="9" customHeight="1">
      <c r="A78" s="269" t="s">
        <v>49</v>
      </c>
      <c r="B78" s="270"/>
      <c r="C78" s="271"/>
      <c r="D78" s="282" t="s">
        <v>28</v>
      </c>
      <c r="E78" s="122" t="str">
        <f>'[4]Συμμετοχές'!B12</f>
        <v>ΚΟΤΣΩΝΑΣ</v>
      </c>
      <c r="F78" s="282" t="s">
        <v>40</v>
      </c>
      <c r="G78" s="386" t="str">
        <f>'[4]Συμμετοχές'!B20</f>
        <v>ΣΑΡΑΝΤΙΔΗΣ</v>
      </c>
      <c r="H78" s="387"/>
      <c r="I78" s="282" t="s">
        <v>28</v>
      </c>
      <c r="J78" s="280"/>
      <c r="K78" s="388"/>
      <c r="L78" s="280"/>
      <c r="M78" s="389"/>
      <c r="N78" s="383" t="s">
        <v>55</v>
      </c>
      <c r="O78" s="384"/>
      <c r="P78" s="384"/>
      <c r="Q78" s="385"/>
      <c r="R78" s="103"/>
      <c r="S78" s="20"/>
      <c r="T78" s="20"/>
      <c r="U78" s="20"/>
    </row>
    <row r="79" spans="1:21" ht="9" customHeight="1">
      <c r="A79" s="279" t="s">
        <v>56</v>
      </c>
      <c r="B79" s="280"/>
      <c r="C79" s="118"/>
      <c r="D79" s="282" t="s">
        <v>29</v>
      </c>
      <c r="E79" s="122" t="str">
        <f>'[4]Συμμετοχές'!B13</f>
        <v>ΓΚΑΛΑΝΆΚΗΣ</v>
      </c>
      <c r="F79" s="282" t="s">
        <v>41</v>
      </c>
      <c r="G79" s="386" t="str">
        <f>'[4]Συμμετοχές'!B21</f>
        <v>ΨΑΡΟΥΔΑΚΗΣ</v>
      </c>
      <c r="H79" s="387"/>
      <c r="I79" s="282" t="s">
        <v>29</v>
      </c>
      <c r="J79" s="280"/>
      <c r="K79" s="388"/>
      <c r="L79" s="280"/>
      <c r="M79" s="389"/>
      <c r="N79" s="279"/>
      <c r="O79" s="388"/>
      <c r="P79" s="280"/>
      <c r="Q79" s="389"/>
      <c r="R79" s="103"/>
      <c r="S79" s="20"/>
      <c r="T79" s="20"/>
      <c r="U79" s="20"/>
    </row>
    <row r="80" spans="1:21" ht="9" customHeight="1">
      <c r="A80" s="290" t="s">
        <v>57</v>
      </c>
      <c r="B80" s="288"/>
      <c r="C80" s="129"/>
      <c r="D80" s="296" t="s">
        <v>30</v>
      </c>
      <c r="E80" s="138" t="str">
        <f>'[4]Συμμετοχές'!B14</f>
        <v>ΒΑΣΙΛΑΚΗΣ ΗΡ.</v>
      </c>
      <c r="F80" s="296" t="s">
        <v>42</v>
      </c>
      <c r="G80" s="136" t="str">
        <f>'[4]Συμμετοχές'!B22</f>
        <v>ΒΑΣΙΛΑΚΗΣ  ΑΓ.</v>
      </c>
      <c r="H80" s="393"/>
      <c r="I80" s="296" t="s">
        <v>30</v>
      </c>
      <c r="J80" s="288"/>
      <c r="K80" s="287"/>
      <c r="L80" s="288"/>
      <c r="M80" s="390"/>
      <c r="N80" s="290" t="str">
        <f>Q4</f>
        <v>ΛΥΡΗΣ ΓΙΩΡΓΟΣ</v>
      </c>
      <c r="O80" s="287"/>
      <c r="P80" s="288"/>
      <c r="Q80" s="394">
        <f>MIN(16,'[4]Συμμετοχές'!R5)</f>
        <v>0</v>
      </c>
      <c r="R80" s="103"/>
      <c r="S80" s="20"/>
      <c r="T80" s="20"/>
      <c r="U80" s="20"/>
    </row>
    <row r="81" spans="1:17" ht="15.75" customHeight="1">
      <c r="A81" s="395"/>
      <c r="B81" s="395"/>
      <c r="C81" s="395"/>
      <c r="D81" s="395"/>
      <c r="E81" s="395"/>
      <c r="F81" s="395"/>
      <c r="G81" s="395"/>
      <c r="H81" s="395"/>
      <c r="I81" s="395"/>
      <c r="J81" s="395"/>
      <c r="K81" s="395"/>
      <c r="L81" s="395"/>
      <c r="M81" s="395"/>
      <c r="N81" s="395"/>
      <c r="O81" s="395"/>
      <c r="P81" s="395"/>
      <c r="Q81" s="395"/>
    </row>
  </sheetData>
  <sheetProtection/>
  <mergeCells count="6">
    <mergeCell ref="A1:L1"/>
    <mergeCell ref="N1:P1"/>
    <mergeCell ref="A2:E2"/>
    <mergeCell ref="J2:L2"/>
    <mergeCell ref="A4:C4"/>
    <mergeCell ref="T19:T22"/>
  </mergeCells>
  <conditionalFormatting sqref="B7:B70">
    <cfRule type="cellIs" priority="4" dxfId="15" operator="equal" stopIfTrue="1">
      <formula>"QA"</formula>
    </cfRule>
  </conditionalFormatting>
  <conditionalFormatting sqref="B7:B70">
    <cfRule type="cellIs" priority="3" dxfId="15" operator="equal" stopIfTrue="1">
      <formula>"DA"</formula>
    </cfRule>
  </conditionalFormatting>
  <conditionalFormatting sqref="D7:D70">
    <cfRule type="notContainsBlanks" priority="2" dxfId="16">
      <formula>LEN(TRIM(D7))&gt;0</formula>
    </cfRule>
  </conditionalFormatting>
  <conditionalFormatting sqref="I70 I68 I66 I64 I62 I60 I58 I56 I54 I52 I50 I48 I46 I44 I42 I40 I38 I36 I34 I32 I30 I28 I26 I24 I22 I20 I18 I16 I14 I12 I10 I8">
    <cfRule type="notContainsBlanks" priority="1" dxfId="16">
      <formula>LEN(TRIM(I70))&gt;0</formula>
    </cfRule>
  </conditionalFormatting>
  <dataValidations count="1">
    <dataValidation type="list" allowBlank="1" sqref="L10">
      <formula1>'Ανδρών 35+'!AF16:AF25</formula1>
    </dataValidation>
  </dataValidations>
  <printOptions/>
  <pageMargins left="0.31496062992125984" right="0.11811023622047245" top="0.7480314960629921" bottom="0.7480314960629921"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00FFFF"/>
  </sheetPr>
  <dimension ref="A1:Y79"/>
  <sheetViews>
    <sheetView showGridLines="0" zoomScalePageLayoutView="0" workbookViewId="0" topLeftCell="A1">
      <selection activeCell="L53" sqref="L53"/>
    </sheetView>
  </sheetViews>
  <sheetFormatPr defaultColWidth="17.28125" defaultRowHeight="15.75" customHeight="1"/>
  <cols>
    <col min="1" max="2" width="3.28125" style="9" customWidth="1"/>
    <col min="3" max="3" width="3.57421875" style="9" customWidth="1"/>
    <col min="4" max="4" width="3.00390625" style="9" customWidth="1"/>
    <col min="5" max="5" width="15.140625" style="9" customWidth="1"/>
    <col min="6" max="6" width="8.00390625" style="9" customWidth="1"/>
    <col min="7" max="7" width="5.421875" style="9" customWidth="1"/>
    <col min="8" max="8" width="11.140625" style="9" customWidth="1"/>
    <col min="9" max="9" width="0.9921875" style="9" customWidth="1"/>
    <col min="10" max="10" width="14.57421875" style="9" customWidth="1"/>
    <col min="11" max="11" width="1.7109375" style="9" customWidth="1"/>
    <col min="12" max="12" width="7.7109375" style="9" customWidth="1"/>
    <col min="13" max="13" width="1.7109375" style="9" customWidth="1"/>
    <col min="14" max="14" width="9.8515625" style="9" customWidth="1"/>
    <col min="15" max="15" width="1.8515625" style="9" customWidth="1"/>
    <col min="16" max="16" width="9.140625" style="9" customWidth="1"/>
    <col min="17" max="17" width="1.7109375" style="9" hidden="1" customWidth="1"/>
    <col min="18" max="18" width="9.140625" style="9" hidden="1" customWidth="1"/>
    <col min="19" max="19" width="8.7109375" style="9" customWidth="1"/>
    <col min="20" max="20" width="25.7109375" style="9" customWidth="1"/>
    <col min="21" max="21" width="12.7109375" style="9" hidden="1" customWidth="1"/>
    <col min="22" max="22" width="1.57421875" style="9" customWidth="1"/>
    <col min="23" max="24" width="2.7109375" style="9" customWidth="1"/>
    <col min="25" max="25" width="13.28125" style="9" customWidth="1"/>
    <col min="26" max="16384" width="17.28125" style="9" customWidth="1"/>
  </cols>
  <sheetData>
    <row r="1" spans="1:25" ht="21.75" customHeight="1">
      <c r="A1" s="144" t="str">
        <f>'[3]Week SetUp'!A6</f>
        <v>Ζ΄ ΕΝΩΣΗ</v>
      </c>
      <c r="B1" s="2"/>
      <c r="C1" s="2"/>
      <c r="D1" s="2"/>
      <c r="E1" s="2"/>
      <c r="F1" s="2"/>
      <c r="G1" s="145"/>
      <c r="H1" s="145"/>
      <c r="I1" s="146"/>
      <c r="J1" s="147" t="str">
        <f>'[3]Week SetUp'!A12</f>
        <v>ΑΝΔΡΩΝ 45+</v>
      </c>
      <c r="K1" s="2"/>
      <c r="L1" s="2"/>
      <c r="M1" s="148"/>
      <c r="N1" s="149"/>
      <c r="O1" s="146"/>
      <c r="P1" s="145"/>
      <c r="Q1" s="148"/>
      <c r="R1" s="8"/>
      <c r="S1" s="8"/>
      <c r="T1" s="8"/>
      <c r="U1" s="8"/>
      <c r="V1" s="8"/>
      <c r="W1" s="8"/>
      <c r="X1" s="8"/>
      <c r="Y1" s="8"/>
    </row>
    <row r="2" spans="1:25" ht="12.75" customHeight="1">
      <c r="A2" s="150" t="str">
        <f>'[3]Week SetUp'!$A$8</f>
        <v>5ο Παγκρήτιο Βετεράνων Ρέθυμνο</v>
      </c>
      <c r="B2" s="2"/>
      <c r="C2" s="2"/>
      <c r="D2" s="2"/>
      <c r="E2" s="2"/>
      <c r="F2" s="2"/>
      <c r="G2" s="2"/>
      <c r="H2" s="2"/>
      <c r="I2" s="151"/>
      <c r="J2" s="152" t="s">
        <v>1</v>
      </c>
      <c r="K2" s="2"/>
      <c r="L2" s="2"/>
      <c r="M2" s="153"/>
      <c r="N2" s="154"/>
      <c r="O2" s="151"/>
      <c r="P2" s="154"/>
      <c r="Q2" s="153"/>
      <c r="R2" s="155"/>
      <c r="S2" s="155"/>
      <c r="T2" s="155"/>
      <c r="U2" s="155"/>
      <c r="V2" s="155"/>
      <c r="W2" s="155"/>
      <c r="X2" s="155"/>
      <c r="Y2" s="155"/>
    </row>
    <row r="3" spans="1:25" ht="11.25" customHeight="1">
      <c r="A3" s="156" t="s">
        <v>2</v>
      </c>
      <c r="B3" s="156"/>
      <c r="C3" s="156"/>
      <c r="D3" s="156"/>
      <c r="E3" s="156"/>
      <c r="F3" s="156" t="s">
        <v>3</v>
      </c>
      <c r="G3" s="156"/>
      <c r="H3" s="156"/>
      <c r="I3" s="157"/>
      <c r="J3" s="158" t="s">
        <v>4</v>
      </c>
      <c r="K3" s="157"/>
      <c r="L3" s="156" t="s">
        <v>5</v>
      </c>
      <c r="M3" s="159"/>
      <c r="N3" s="156"/>
      <c r="O3" s="157"/>
      <c r="P3" s="160" t="s">
        <v>6</v>
      </c>
      <c r="Q3" s="161"/>
      <c r="R3" s="161"/>
      <c r="S3" s="161"/>
      <c r="T3" s="162"/>
      <c r="U3" s="20"/>
      <c r="V3" s="20"/>
      <c r="W3" s="20"/>
      <c r="X3" s="20"/>
      <c r="Y3" s="20"/>
    </row>
    <row r="4" spans="1:25" ht="11.25" customHeight="1" thickBot="1">
      <c r="A4" s="163" t="str">
        <f>'[3]Week SetUp'!$A$10</f>
        <v>16-18/10/2015</v>
      </c>
      <c r="B4" s="164"/>
      <c r="C4" s="164"/>
      <c r="D4" s="165"/>
      <c r="E4" s="165"/>
      <c r="F4" s="165" t="str">
        <f>'[3]Week SetUp'!$C$10</f>
        <v>Ο.Α. ΡΕΘΥΜΝΟΥ</v>
      </c>
      <c r="G4" s="166"/>
      <c r="H4" s="165"/>
      <c r="I4" s="167"/>
      <c r="J4" s="168" t="str">
        <f>'[3]Week SetUp'!$D$10</f>
        <v>ΡΕΘΥΜΝΟ</v>
      </c>
      <c r="K4" s="167"/>
      <c r="L4" s="169" t="str">
        <f>'[3]Week SetUp'!$A$12</f>
        <v>ΑΝΔΡΩΝ 45+</v>
      </c>
      <c r="M4" s="170"/>
      <c r="N4" s="165"/>
      <c r="O4" s="171" t="str">
        <f>'[3]Week SetUp'!$E$10</f>
        <v>ΛΥΡΗΣ ΓΙΩΡΓΟΣ</v>
      </c>
      <c r="P4" s="172"/>
      <c r="Q4" s="172"/>
      <c r="R4" s="172"/>
      <c r="S4" s="172"/>
      <c r="T4" s="172"/>
      <c r="U4" s="31"/>
      <c r="V4" s="31"/>
      <c r="W4" s="31"/>
      <c r="X4" s="31"/>
      <c r="Y4" s="31"/>
    </row>
    <row r="5" spans="1:25" ht="9.75" customHeight="1">
      <c r="A5" s="173"/>
      <c r="B5" s="174" t="s">
        <v>7</v>
      </c>
      <c r="C5" s="174" t="s">
        <v>8</v>
      </c>
      <c r="D5" s="174" t="s">
        <v>9</v>
      </c>
      <c r="E5" s="175" t="s">
        <v>10</v>
      </c>
      <c r="F5" s="175" t="s">
        <v>11</v>
      </c>
      <c r="G5" s="175"/>
      <c r="H5" s="175" t="s">
        <v>4</v>
      </c>
      <c r="I5" s="175"/>
      <c r="J5" s="174" t="s">
        <v>12</v>
      </c>
      <c r="K5" s="176"/>
      <c r="L5" s="174" t="s">
        <v>13</v>
      </c>
      <c r="M5" s="176"/>
      <c r="N5" s="174" t="s">
        <v>14</v>
      </c>
      <c r="O5" s="176"/>
      <c r="P5" s="174" t="s">
        <v>15</v>
      </c>
      <c r="Q5" s="177"/>
      <c r="R5" s="178"/>
      <c r="S5" s="179"/>
      <c r="T5" s="180"/>
      <c r="U5" s="20"/>
      <c r="V5" s="20"/>
      <c r="W5" s="20"/>
      <c r="X5" s="20"/>
      <c r="Y5" s="20"/>
    </row>
    <row r="6" spans="1:25" ht="3.75" customHeight="1" thickBot="1">
      <c r="A6" s="181"/>
      <c r="B6" s="182"/>
      <c r="C6" s="39"/>
      <c r="D6" s="182"/>
      <c r="E6" s="183"/>
      <c r="F6" s="183"/>
      <c r="G6" s="184"/>
      <c r="H6" s="183"/>
      <c r="I6" s="185"/>
      <c r="J6" s="182"/>
      <c r="K6" s="185"/>
      <c r="L6" s="182"/>
      <c r="M6" s="185"/>
      <c r="N6" s="182"/>
      <c r="O6" s="186"/>
      <c r="P6" s="182"/>
      <c r="Q6" s="187"/>
      <c r="R6" s="20"/>
      <c r="S6" s="20"/>
      <c r="T6" s="20"/>
      <c r="U6" s="188"/>
      <c r="V6" s="20"/>
      <c r="W6" s="20"/>
      <c r="X6" s="20"/>
      <c r="Y6" s="20"/>
    </row>
    <row r="7" spans="1:25" ht="10.5" customHeight="1">
      <c r="A7" s="189">
        <v>1</v>
      </c>
      <c r="B7" s="190">
        <f>IF(($D7=""),"",VLOOKUP($D7,'[3]Συμμετοχές'!$A$7:$P$38,15))</f>
        <v>0</v>
      </c>
      <c r="C7" s="191">
        <f>IF(($D7=""),"",VLOOKUP($D7,'[3]Συμμετοχές'!$A$7:$P$38,16))</f>
        <v>600</v>
      </c>
      <c r="D7" s="192">
        <v>1</v>
      </c>
      <c r="E7" s="190" t="str">
        <f>UPPER(IF(($D7=""),"",VLOOKUP($D7,'[3]Συμμετοχές'!$A$7:$P$38,2)))</f>
        <v>ΤΣΟΥΡΒΕΛΟΎΔΗΣ</v>
      </c>
      <c r="F7" s="190" t="str">
        <f>IF(($D7=""),"",VLOOKUP($D7,'[3]Συμμετοχές'!$A$7:$P$38,3))</f>
        <v>ΝΊΚΟΣ</v>
      </c>
      <c r="G7" s="190"/>
      <c r="H7" s="190" t="str">
        <f>IF(($D7=""),"",VLOOKUP($D7,'[3]Συμμετοχές'!$A$7:$P$38,4))</f>
        <v>ΧΑΝΙΆ</v>
      </c>
      <c r="I7" s="191"/>
      <c r="J7" s="189"/>
      <c r="K7" s="193"/>
      <c r="L7" s="194"/>
      <c r="M7" s="195"/>
      <c r="N7" s="194"/>
      <c r="O7" s="196"/>
      <c r="P7" s="194"/>
      <c r="Q7" s="197"/>
      <c r="R7" s="198"/>
      <c r="S7" s="199"/>
      <c r="T7" s="199"/>
      <c r="U7" s="200" t="s">
        <v>61</v>
      </c>
      <c r="V7" s="20"/>
      <c r="W7" s="20"/>
      <c r="X7" s="20"/>
      <c r="Y7" s="20"/>
    </row>
    <row r="8" spans="1:25" ht="9" customHeight="1">
      <c r="A8" s="189"/>
      <c r="B8" s="201"/>
      <c r="C8" s="201"/>
      <c r="D8" s="201"/>
      <c r="E8" s="202"/>
      <c r="F8" s="202"/>
      <c r="G8" s="203"/>
      <c r="H8" s="204"/>
      <c r="I8" s="205" t="s">
        <v>19</v>
      </c>
      <c r="J8" s="206" t="str">
        <f>UPPER(IF(OR((I8="a"),(I8="as")),E7,IF(OR((I8="b"),(I8="bs")),E9,)))</f>
        <v>ΤΣΟΥΡΒΕΛΟΎΔΗΣ</v>
      </c>
      <c r="K8" s="190"/>
      <c r="L8" s="194"/>
      <c r="M8" s="195"/>
      <c r="N8" s="194"/>
      <c r="O8" s="196"/>
      <c r="P8" s="194"/>
      <c r="Q8" s="197"/>
      <c r="R8" s="198"/>
      <c r="S8" s="199"/>
      <c r="T8" s="199"/>
      <c r="U8" s="207" t="s">
        <v>61</v>
      </c>
      <c r="V8" s="20"/>
      <c r="W8" s="20"/>
      <c r="X8" s="20"/>
      <c r="Y8" s="20"/>
    </row>
    <row r="9" spans="1:25" ht="9" customHeight="1">
      <c r="A9" s="189">
        <v>2</v>
      </c>
      <c r="B9" s="190">
        <f>IF(($D9=""),"",VLOOKUP($D9,'[3]Συμμετοχές'!$A$7:$P$38,15))</f>
        <v>0</v>
      </c>
      <c r="C9" s="191">
        <f>IF(($D9=""),"",VLOOKUP($D9,'[3]Συμμετοχές'!$A$7:$P$38,16))</f>
        <v>0</v>
      </c>
      <c r="D9" s="192">
        <v>60</v>
      </c>
      <c r="E9" s="190">
        <f>UPPER(IF(($D9=""),"",VLOOKUP($D9,'[3]Συμμετοχές'!$A$7:$P$38,2)))</f>
      </c>
      <c r="F9" s="190">
        <f>IF(($D9=""),"",VLOOKUP($D9,'[3]Συμμετοχές'!$A$7:$P$38,3))</f>
        <v>0</v>
      </c>
      <c r="G9" s="45" t="s">
        <v>21</v>
      </c>
      <c r="H9" s="190">
        <f>IF(($D9=""),"",VLOOKUP($D9,'[3]Συμμετοχές'!$A$7:$P$38,4))</f>
        <v>0</v>
      </c>
      <c r="I9" s="208"/>
      <c r="J9" s="209" t="s">
        <v>62</v>
      </c>
      <c r="K9" s="210"/>
      <c r="L9" s="211"/>
      <c r="M9" s="195"/>
      <c r="N9" s="194"/>
      <c r="O9" s="196"/>
      <c r="P9" s="194"/>
      <c r="Q9" s="197"/>
      <c r="R9" s="198"/>
      <c r="S9" s="199"/>
      <c r="T9" s="199"/>
      <c r="U9" s="207" t="s">
        <v>61</v>
      </c>
      <c r="V9" s="20"/>
      <c r="W9" s="20"/>
      <c r="X9" s="20"/>
      <c r="Y9" s="20"/>
    </row>
    <row r="10" spans="1:25" ht="9" customHeight="1">
      <c r="A10" s="189"/>
      <c r="B10" s="201"/>
      <c r="C10" s="201"/>
      <c r="D10" s="212"/>
      <c r="E10" s="202"/>
      <c r="F10" s="202"/>
      <c r="G10" s="203"/>
      <c r="H10" s="202"/>
      <c r="I10" s="201"/>
      <c r="J10" s="213" t="s">
        <v>18</v>
      </c>
      <c r="K10" s="214"/>
      <c r="L10" s="215">
        <f>UPPER(IF(OR((K10="a"),(K10="as")),J8,IF(OR((K10="b"),(K10="bs")),J12,)))</f>
      </c>
      <c r="M10" s="216"/>
      <c r="N10" s="194"/>
      <c r="O10" s="193"/>
      <c r="P10" s="194"/>
      <c r="Q10" s="197"/>
      <c r="R10" s="198"/>
      <c r="S10" s="199"/>
      <c r="T10" s="199"/>
      <c r="U10" s="207" t="s">
        <v>61</v>
      </c>
      <c r="V10" s="20"/>
      <c r="W10" s="20"/>
      <c r="X10" s="20"/>
      <c r="Y10" s="20"/>
    </row>
    <row r="11" spans="1:25" ht="9" customHeight="1">
      <c r="A11" s="189">
        <v>3</v>
      </c>
      <c r="B11" s="190">
        <f>IF(($D11=""),"",VLOOKUP($D11,'[3]Συμμετοχές'!$A$7:$P$38,15))</f>
        <v>0</v>
      </c>
      <c r="C11" s="191">
        <f>IF(($D11=""),"",VLOOKUP($D11,'[3]Συμμετοχές'!$A$7:$P$38,16))</f>
        <v>30</v>
      </c>
      <c r="D11" s="192">
        <v>23</v>
      </c>
      <c r="E11" s="190" t="str">
        <f>UPPER(IF(($D11=""),"",VLOOKUP($D11,'[3]Συμμετοχές'!$A$7:$P$38,2)))</f>
        <v>ΧΑΝΙΩΤΆΚΗΣ</v>
      </c>
      <c r="F11" s="190" t="str">
        <f>IF(($D11=""),"",VLOOKUP($D11,'[3]Συμμετοχές'!$A$7:$P$38,3))</f>
        <v>ΚΩΣΤΑΣ</v>
      </c>
      <c r="G11" s="190"/>
      <c r="H11" s="190" t="str">
        <f>IF(($D11=""),"",VLOOKUP($D11,'[3]Συμμετοχές'!$A$7:$P$38,4))</f>
        <v>ΑΓ.ΝΙΚΟΛΑΟΣ</v>
      </c>
      <c r="I11" s="191"/>
      <c r="J11" s="189"/>
      <c r="K11" s="217"/>
      <c r="L11" s="209"/>
      <c r="M11" s="218"/>
      <c r="N11" s="211"/>
      <c r="O11" s="193"/>
      <c r="P11" s="194"/>
      <c r="Q11" s="197"/>
      <c r="R11" s="198"/>
      <c r="S11" s="199"/>
      <c r="T11" s="199"/>
      <c r="U11" s="207" t="s">
        <v>61</v>
      </c>
      <c r="V11" s="20"/>
      <c r="W11" s="20"/>
      <c r="X11" s="20"/>
      <c r="Y11" s="20"/>
    </row>
    <row r="12" spans="1:25" ht="9" customHeight="1">
      <c r="A12" s="189"/>
      <c r="B12" s="201"/>
      <c r="C12" s="201"/>
      <c r="D12" s="212"/>
      <c r="E12" s="202"/>
      <c r="F12" s="202"/>
      <c r="G12" s="203"/>
      <c r="H12" s="204"/>
      <c r="I12" s="205"/>
      <c r="J12" s="206" t="s">
        <v>63</v>
      </c>
      <c r="K12" s="219"/>
      <c r="L12" s="211"/>
      <c r="M12" s="220"/>
      <c r="N12" s="211"/>
      <c r="O12" s="193"/>
      <c r="P12" s="194"/>
      <c r="Q12" s="197"/>
      <c r="R12" s="198"/>
      <c r="S12" s="199"/>
      <c r="T12" s="199"/>
      <c r="U12" s="207" t="s">
        <v>61</v>
      </c>
      <c r="V12" s="20"/>
      <c r="W12" s="20"/>
      <c r="X12" s="20"/>
      <c r="Y12" s="20"/>
    </row>
    <row r="13" spans="1:25" ht="9" customHeight="1">
      <c r="A13" s="189">
        <v>4</v>
      </c>
      <c r="B13" s="190">
        <f>IF(($D13=""),"",VLOOKUP($D13,'[3]Συμμετοχές'!$A$7:$P$38,15))</f>
        <v>0</v>
      </c>
      <c r="C13" s="191">
        <f>IF(($D13=""),"",VLOOKUP($D13,'[3]Συμμετοχές'!$A$7:$P$38,16))</f>
        <v>5</v>
      </c>
      <c r="D13" s="192">
        <v>27</v>
      </c>
      <c r="E13" s="190" t="str">
        <f>UPPER(IF(($D13=""),"",VLOOKUP($D13,'[3]Συμμετοχές'!$A$7:$P$38,2)))</f>
        <v>ΠΕΡΔΙΚΑΚΗΣ</v>
      </c>
      <c r="F13" s="190" t="str">
        <f>IF(($D13=""),"",VLOOKUP($D13,'[3]Συμμετοχές'!$A$7:$P$38,3))</f>
        <v>ΠΑΝΤΕΛΉΣ </v>
      </c>
      <c r="G13" s="23"/>
      <c r="H13" s="190" t="str">
        <f>IF(($D13=""),"",VLOOKUP($D13,'[3]Συμμετοχές'!$A$7:$P$38,4))</f>
        <v>ΙΕΡΑΠΕΤΡΑ</v>
      </c>
      <c r="I13" s="208"/>
      <c r="J13" s="209"/>
      <c r="K13" s="202"/>
      <c r="L13" s="194" t="s">
        <v>64</v>
      </c>
      <c r="M13" s="220"/>
      <c r="N13" s="211"/>
      <c r="O13" s="193"/>
      <c r="P13" s="194"/>
      <c r="Q13" s="197"/>
      <c r="R13" s="198"/>
      <c r="S13" s="199"/>
      <c r="T13" s="199"/>
      <c r="U13" s="207" t="s">
        <v>61</v>
      </c>
      <c r="V13" s="20"/>
      <c r="W13" s="20"/>
      <c r="X13" s="20"/>
      <c r="Y13" s="20"/>
    </row>
    <row r="14" spans="1:25" ht="9" customHeight="1">
      <c r="A14" s="189"/>
      <c r="B14" s="201"/>
      <c r="C14" s="201"/>
      <c r="D14" s="212"/>
      <c r="E14" s="202"/>
      <c r="F14" s="202"/>
      <c r="G14" s="203"/>
      <c r="H14" s="202"/>
      <c r="I14" s="201"/>
      <c r="J14" s="189"/>
      <c r="K14" s="193"/>
      <c r="L14" s="221" t="s">
        <v>18</v>
      </c>
      <c r="M14" s="222"/>
      <c r="N14" s="215">
        <f>UPPER(IF(OR((M14="a"),(M14="as")),L10,IF(OR((M14="b"),(M14="bs")),L18,)))</f>
      </c>
      <c r="O14" s="190"/>
      <c r="P14" s="194"/>
      <c r="Q14" s="197"/>
      <c r="R14" s="198"/>
      <c r="S14" s="199"/>
      <c r="T14" s="199"/>
      <c r="U14" s="207" t="s">
        <v>61</v>
      </c>
      <c r="V14" s="20"/>
      <c r="W14" s="20"/>
      <c r="X14" s="20"/>
      <c r="Y14" s="20"/>
    </row>
    <row r="15" spans="1:25" ht="9" customHeight="1">
      <c r="A15" s="189">
        <v>5</v>
      </c>
      <c r="B15" s="190">
        <f>IF(($D15=""),"",VLOOKUP($D15,'[3]Συμμετοχές'!$A$7:$P$38,15))</f>
        <v>0</v>
      </c>
      <c r="C15" s="191">
        <f>IF(($D15=""),"",VLOOKUP($D15,'[3]Συμμετοχές'!$A$7:$P$38,16))</f>
        <v>75</v>
      </c>
      <c r="D15" s="192">
        <v>14</v>
      </c>
      <c r="E15" s="190" t="str">
        <f>UPPER(IF(($D15=""),"",VLOOKUP($D15,'[3]Συμμετοχές'!$A$7:$P$38,2)))</f>
        <v>ΔΙΑΛΕΚΤΑΚΗΣ</v>
      </c>
      <c r="F15" s="190" t="str">
        <f>IF(($D15=""),"",VLOOKUP($D15,'[3]Συμμετοχές'!$A$7:$P$38,3))</f>
        <v>ΙΩΆΝΝΗΣ </v>
      </c>
      <c r="G15" s="190"/>
      <c r="H15" s="190" t="str">
        <f>IF(($D15=""),"",VLOOKUP($D15,'[3]Συμμετοχές'!$A$7:$P$38,4))</f>
        <v>ΗΡΑΚΛΕΙΟ</v>
      </c>
      <c r="I15" s="191"/>
      <c r="J15" s="189"/>
      <c r="K15" s="193"/>
      <c r="L15" s="194"/>
      <c r="M15" s="220"/>
      <c r="N15" s="209"/>
      <c r="O15" s="223"/>
      <c r="P15" s="211"/>
      <c r="Q15" s="197"/>
      <c r="R15" s="198"/>
      <c r="S15" s="199"/>
      <c r="T15" s="199"/>
      <c r="U15" s="207" t="s">
        <v>61</v>
      </c>
      <c r="V15" s="20"/>
      <c r="W15" s="20"/>
      <c r="X15" s="20"/>
      <c r="Y15" s="20"/>
    </row>
    <row r="16" spans="1:25" ht="9" customHeight="1" thickBot="1">
      <c r="A16" s="189"/>
      <c r="B16" s="201"/>
      <c r="C16" s="201"/>
      <c r="D16" s="212"/>
      <c r="E16" s="202"/>
      <c r="F16" s="202"/>
      <c r="G16" s="203"/>
      <c r="H16" s="204"/>
      <c r="I16" s="205"/>
      <c r="J16" s="206" t="s">
        <v>65</v>
      </c>
      <c r="K16" s="190"/>
      <c r="L16" s="194"/>
      <c r="M16" s="220"/>
      <c r="N16" s="211"/>
      <c r="O16" s="224"/>
      <c r="P16" s="211"/>
      <c r="Q16" s="197"/>
      <c r="R16" s="198"/>
      <c r="S16" s="199"/>
      <c r="T16" s="199"/>
      <c r="U16" s="225" t="s">
        <v>61</v>
      </c>
      <c r="V16" s="20"/>
      <c r="W16" s="20"/>
      <c r="X16" s="20"/>
      <c r="Y16" s="20"/>
    </row>
    <row r="17" spans="1:25" ht="9" customHeight="1">
      <c r="A17" s="189">
        <v>6</v>
      </c>
      <c r="B17" s="190">
        <f>IF(($D17=""),"",VLOOKUP($D17,'[3]Συμμετοχές'!$A$7:$P$38,15))</f>
        <v>0</v>
      </c>
      <c r="C17" s="191">
        <f>IF(($D17=""),"",VLOOKUP($D17,'[3]Συμμετοχές'!$A$7:$P$38,16))</f>
        <v>5</v>
      </c>
      <c r="D17" s="192">
        <v>26</v>
      </c>
      <c r="E17" s="190" t="str">
        <f>UPPER(IF(($D17=""),"",VLOOKUP($D17,'[3]Συμμετοχές'!$A$7:$P$38,2)))</f>
        <v>ΚΑΡΑΓΙΩΡΓΟΣ</v>
      </c>
      <c r="F17" s="190" t="str">
        <f>IF(($D17=""),"",VLOOKUP($D17,'[3]Συμμετοχές'!$A$7:$P$38,3))</f>
        <v>ΓΙΩΡΓΟΣ</v>
      </c>
      <c r="G17" s="190"/>
      <c r="H17" s="190" t="str">
        <f>IF(($D17=""),"",VLOOKUP($D17,'[3]Συμμετοχές'!$A$7:$P$38,4))</f>
        <v>ΑΓΙΟΣ ΝΙΚΟΛΑΟΣ</v>
      </c>
      <c r="I17" s="208"/>
      <c r="J17" s="209" t="s">
        <v>62</v>
      </c>
      <c r="K17" s="210"/>
      <c r="L17" s="211"/>
      <c r="M17" s="220"/>
      <c r="N17" s="211"/>
      <c r="O17" s="224"/>
      <c r="P17" s="211"/>
      <c r="Q17" s="197"/>
      <c r="R17" s="198"/>
      <c r="S17" s="199"/>
      <c r="T17" s="199"/>
      <c r="U17" s="178"/>
      <c r="V17" s="20"/>
      <c r="W17" s="20"/>
      <c r="X17" s="20"/>
      <c r="Y17" s="20"/>
    </row>
    <row r="18" spans="1:25" ht="9" customHeight="1">
      <c r="A18" s="189"/>
      <c r="B18" s="201"/>
      <c r="C18" s="201"/>
      <c r="D18" s="212"/>
      <c r="E18" s="202"/>
      <c r="F18" s="202"/>
      <c r="G18" s="203"/>
      <c r="H18" s="202"/>
      <c r="I18" s="201"/>
      <c r="J18" s="213" t="s">
        <v>66</v>
      </c>
      <c r="K18" s="214"/>
      <c r="L18" s="215">
        <f>UPPER(IF(OR((K18="a"),(K18="as")),J16,IF(OR((K18="b"),(K18="bs")),J20,)))</f>
      </c>
      <c r="M18" s="226"/>
      <c r="N18" s="211"/>
      <c r="O18" s="224"/>
      <c r="P18" s="211"/>
      <c r="Q18" s="197"/>
      <c r="R18" s="198"/>
      <c r="S18" s="199"/>
      <c r="T18" s="199"/>
      <c r="U18" s="20"/>
      <c r="V18" s="20"/>
      <c r="W18" s="20"/>
      <c r="X18" s="20"/>
      <c r="Y18" s="20"/>
    </row>
    <row r="19" spans="1:25" ht="9" customHeight="1">
      <c r="A19" s="189">
        <v>7</v>
      </c>
      <c r="B19" s="190">
        <f>IF(($D19=""),"",VLOOKUP($D19,'[3]Συμμετοχές'!$A$7:$P$38,15))</f>
        <v>0</v>
      </c>
      <c r="C19" s="191">
        <f>IF(($D19=""),"",VLOOKUP($D19,'[3]Συμμετοχές'!$A$7:$P$38,16))</f>
        <v>75</v>
      </c>
      <c r="D19" s="192">
        <v>15</v>
      </c>
      <c r="E19" s="190" t="str">
        <f>UPPER(IF(($D19=""),"",VLOOKUP($D19,'[3]Συμμετοχές'!$A$7:$P$38,2)))</f>
        <v>ΛΑΜΠΑΔΑΡΊΟΥ</v>
      </c>
      <c r="F19" s="190" t="str">
        <f>IF(($D19=""),"",VLOOKUP($D19,'[3]Συμμετοχές'!$A$7:$P$38,3))</f>
        <v>ΝΙΚΌΛΑΟΣ</v>
      </c>
      <c r="G19" s="23"/>
      <c r="H19" s="190" t="str">
        <f>IF(($D19=""),"",VLOOKUP($D19,'[3]Συμμετοχές'!$A$7:$P$38,4))</f>
        <v>ΗΡΆΚΛΕΙΟ</v>
      </c>
      <c r="I19" s="191"/>
      <c r="J19" s="189"/>
      <c r="K19" s="217"/>
      <c r="L19" s="209"/>
      <c r="M19" s="227"/>
      <c r="N19" s="194"/>
      <c r="O19" s="224"/>
      <c r="P19" s="211"/>
      <c r="Q19" s="197"/>
      <c r="R19" s="198"/>
      <c r="S19" s="199"/>
      <c r="T19" s="194"/>
      <c r="U19" s="194"/>
      <c r="V19" s="194"/>
      <c r="W19" s="189"/>
      <c r="X19" s="189"/>
      <c r="Y19" s="189"/>
    </row>
    <row r="20" spans="1:25" ht="9" customHeight="1">
      <c r="A20" s="189"/>
      <c r="B20" s="201"/>
      <c r="C20" s="201"/>
      <c r="D20" s="201"/>
      <c r="E20" s="202"/>
      <c r="F20" s="202"/>
      <c r="G20" s="203"/>
      <c r="H20" s="204"/>
      <c r="I20" s="205"/>
      <c r="J20" s="206" t="s">
        <v>65</v>
      </c>
      <c r="K20" s="219"/>
      <c r="L20" s="211"/>
      <c r="M20" s="195"/>
      <c r="N20" s="194"/>
      <c r="O20" s="224"/>
      <c r="P20" s="211"/>
      <c r="Q20" s="197"/>
      <c r="R20" s="198"/>
      <c r="S20" s="199"/>
      <c r="T20" s="194"/>
      <c r="U20" s="199"/>
      <c r="V20" s="221"/>
      <c r="W20" s="228"/>
      <c r="X20" s="194"/>
      <c r="Y20" s="194"/>
    </row>
    <row r="21" spans="1:25" ht="9" customHeight="1">
      <c r="A21" s="189">
        <v>8</v>
      </c>
      <c r="B21" s="190">
        <f>IF(($D21=""),"",VLOOKUP($D21,'[3]Συμμετοχές'!$A$7:$P$38,15))</f>
        <v>0</v>
      </c>
      <c r="C21" s="191">
        <f>IF(($D21=""),"",VLOOKUP($D21,'[3]Συμμετοχές'!$A$7:$P$38,16))</f>
        <v>135</v>
      </c>
      <c r="D21" s="192">
        <v>8</v>
      </c>
      <c r="E21" s="190" t="str">
        <f>UPPER(IF(($D21=""),"",VLOOKUP($D21,'[3]Συμμετοχές'!$A$7:$P$38,2)))</f>
        <v>ΞΗΡΟΥΔΑΚΗΣ</v>
      </c>
      <c r="F21" s="190" t="str">
        <f>IF(($D21=""),"",VLOOKUP($D21,'[3]Συμμετοχές'!$A$7:$P$38,3))</f>
        <v>ΙΩΑΝΝΗΣ</v>
      </c>
      <c r="G21" s="190"/>
      <c r="H21" s="190" t="str">
        <f>IF(($D21=""),"",VLOOKUP($D21,'[3]Συμμετοχές'!$A$7:$P$38,4))</f>
        <v>ΜΟΙΡΕΣ</v>
      </c>
      <c r="I21" s="208"/>
      <c r="J21" s="209"/>
      <c r="K21" s="202"/>
      <c r="L21" s="194"/>
      <c r="M21" s="195"/>
      <c r="N21" s="194" t="s">
        <v>26</v>
      </c>
      <c r="O21" s="224"/>
      <c r="P21" s="211"/>
      <c r="Q21" s="197"/>
      <c r="R21" s="198"/>
      <c r="S21" s="199"/>
      <c r="T21" s="194"/>
      <c r="U21" s="194"/>
      <c r="V21" s="194"/>
      <c r="W21" s="229"/>
      <c r="X21" s="189"/>
      <c r="Y21" s="194"/>
    </row>
    <row r="22" spans="1:25" ht="9" customHeight="1">
      <c r="A22" s="189"/>
      <c r="B22" s="201"/>
      <c r="C22" s="201"/>
      <c r="D22" s="201"/>
      <c r="E22" s="202"/>
      <c r="F22" s="202"/>
      <c r="G22" s="203"/>
      <c r="H22" s="202"/>
      <c r="I22" s="201"/>
      <c r="J22" s="189"/>
      <c r="K22" s="193"/>
      <c r="L22" s="194"/>
      <c r="M22" s="195"/>
      <c r="N22" s="221" t="s">
        <v>18</v>
      </c>
      <c r="O22" s="214"/>
      <c r="P22" s="215">
        <f>UPPER(IF(OR((O22="a"),(O22="as")),N14,IF(OR((O22="b"),(O22="bs")),N30,)))</f>
      </c>
      <c r="Q22" s="230"/>
      <c r="R22" s="198"/>
      <c r="S22" s="199"/>
      <c r="T22" s="194"/>
      <c r="U22" s="199"/>
      <c r="V22" s="194"/>
      <c r="W22" s="189"/>
      <c r="X22" s="189"/>
      <c r="Y22" s="189"/>
    </row>
    <row r="23" spans="1:25" ht="9" customHeight="1">
      <c r="A23" s="189">
        <v>9</v>
      </c>
      <c r="B23" s="190">
        <f>IF(($D23=""),"",VLOOKUP($D23,'[3]Συμμετοχές'!$A$7:$P$38,15))</f>
        <v>0</v>
      </c>
      <c r="C23" s="191">
        <f>IF(($D23=""),"",VLOOKUP($D23,'[3]Συμμετοχές'!$A$7:$P$38,16))</f>
        <v>270</v>
      </c>
      <c r="D23" s="192">
        <v>4</v>
      </c>
      <c r="E23" s="190" t="str">
        <f>UPPER(IF(($D23=""),"",VLOOKUP($D23,'[3]Συμμετοχές'!$A$7:$P$38,2)))</f>
        <v>ΚΑΤΣΙΚΑΝΔΡΆΚΗΣ</v>
      </c>
      <c r="F23" s="190" t="str">
        <f>IF(($D23=""),"",VLOOKUP($D23,'[3]Συμμετοχές'!$A$7:$P$38,3))</f>
        <v>ΣΌΛΩΝ</v>
      </c>
      <c r="G23" s="190"/>
      <c r="H23" s="190" t="str">
        <f>IF(($D23=""),"",VLOOKUP($D23,'[3]Συμμετοχές'!$A$7:$P$38,4))</f>
        <v>ΧΑΝΙΆ</v>
      </c>
      <c r="I23" s="191"/>
      <c r="J23" s="189"/>
      <c r="K23" s="193"/>
      <c r="L23" s="194"/>
      <c r="M23" s="195"/>
      <c r="N23" s="194"/>
      <c r="O23" s="224"/>
      <c r="P23" s="231"/>
      <c r="Q23" s="232"/>
      <c r="R23" s="233"/>
      <c r="S23" s="199"/>
      <c r="T23" s="74"/>
      <c r="U23" s="20"/>
      <c r="V23" s="20"/>
      <c r="W23" s="20"/>
      <c r="X23" s="20"/>
      <c r="Y23" s="20"/>
    </row>
    <row r="24" spans="1:25" ht="9" customHeight="1">
      <c r="A24" s="189"/>
      <c r="B24" s="201"/>
      <c r="C24" s="201"/>
      <c r="D24" s="201"/>
      <c r="E24" s="202"/>
      <c r="F24" s="202"/>
      <c r="G24" s="203"/>
      <c r="H24" s="204"/>
      <c r="I24" s="205"/>
      <c r="J24" s="206" t="s">
        <v>67</v>
      </c>
      <c r="K24" s="190"/>
      <c r="L24" s="194"/>
      <c r="M24" s="195"/>
      <c r="N24" s="194"/>
      <c r="O24" s="224"/>
      <c r="P24" s="234"/>
      <c r="Q24" s="235"/>
      <c r="R24" s="233"/>
      <c r="S24" s="199"/>
      <c r="T24" s="199"/>
      <c r="U24" s="199"/>
      <c r="V24" s="199"/>
      <c r="W24" s="199"/>
      <c r="X24" s="199"/>
      <c r="Y24" s="199"/>
    </row>
    <row r="25" spans="1:25" ht="9" customHeight="1">
      <c r="A25" s="189">
        <v>10</v>
      </c>
      <c r="B25" s="190">
        <f>IF(($D25=""),"",VLOOKUP($D25,'[3]Συμμετοχές'!$A$7:$P$38,15))</f>
        <v>0</v>
      </c>
      <c r="C25" s="191">
        <f>IF(($D25=""),"",VLOOKUP($D25,'[3]Συμμετοχές'!$A$7:$P$38,16))</f>
        <v>130</v>
      </c>
      <c r="D25" s="192">
        <v>9</v>
      </c>
      <c r="E25" s="190" t="str">
        <f>UPPER(IF(($D25=""),"",VLOOKUP($D25,'[3]Συμμετοχές'!$A$7:$P$38,2)))</f>
        <v>ΔΕΛΑΚΗΣ </v>
      </c>
      <c r="F25" s="190" t="str">
        <f>IF(($D25=""),"",VLOOKUP($D25,'[3]Συμμετοχές'!$A$7:$P$38,3))</f>
        <v>ΜΙΧΑΛΗΣ</v>
      </c>
      <c r="G25" s="45"/>
      <c r="H25" s="190" t="str">
        <f>IF(($D25=""),"",VLOOKUP($D25,'[3]Συμμετοχές'!$A$7:$P$38,4))</f>
        <v>ΗΡΑΚΛΕΙΟ</v>
      </c>
      <c r="I25" s="208"/>
      <c r="J25" s="209" t="s">
        <v>62</v>
      </c>
      <c r="K25" s="210"/>
      <c r="L25" s="211"/>
      <c r="M25" s="195"/>
      <c r="N25" s="194"/>
      <c r="O25" s="224"/>
      <c r="P25" s="234"/>
      <c r="Q25" s="235"/>
      <c r="R25" s="233"/>
      <c r="S25" s="199"/>
      <c r="T25" s="194"/>
      <c r="U25" s="199"/>
      <c r="V25" s="199"/>
      <c r="W25" s="199"/>
      <c r="X25" s="199"/>
      <c r="Y25" s="199"/>
    </row>
    <row r="26" spans="1:25" ht="9" customHeight="1">
      <c r="A26" s="189"/>
      <c r="B26" s="201"/>
      <c r="C26" s="201"/>
      <c r="D26" s="212"/>
      <c r="E26" s="202"/>
      <c r="F26" s="202"/>
      <c r="G26" s="203"/>
      <c r="H26" s="202"/>
      <c r="I26" s="201"/>
      <c r="J26" s="213" t="s">
        <v>18</v>
      </c>
      <c r="K26" s="214"/>
      <c r="L26" s="215">
        <f>UPPER(IF(OR((K26="a"),(K26="as")),J24,IF(OR((K26="b"),(K26="bs")),J28,)))</f>
      </c>
      <c r="M26" s="216"/>
      <c r="N26" s="194"/>
      <c r="O26" s="224"/>
      <c r="P26" s="234"/>
      <c r="Q26" s="235"/>
      <c r="R26" s="233"/>
      <c r="S26" s="199"/>
      <c r="T26" s="194"/>
      <c r="U26" s="199"/>
      <c r="V26" s="221"/>
      <c r="W26" s="228"/>
      <c r="X26" s="194"/>
      <c r="Y26" s="194"/>
    </row>
    <row r="27" spans="1:25" ht="9" customHeight="1">
      <c r="A27" s="189">
        <v>11</v>
      </c>
      <c r="B27" s="190">
        <f>IF(($D27=""),"",VLOOKUP($D27,'[3]Συμμετοχές'!$A$7:$P$38,15))</f>
        <v>0</v>
      </c>
      <c r="C27" s="191">
        <f>IF(($D27=""),"",VLOOKUP($D27,'[3]Συμμετοχές'!$A$7:$P$38,16))</f>
        <v>40</v>
      </c>
      <c r="D27" s="192">
        <v>16</v>
      </c>
      <c r="E27" s="190" t="str">
        <f>UPPER(IF(($D27=""),"",VLOOKUP($D27,'[3]Συμμετοχές'!$A$7:$P$38,2)))</f>
        <v>ΚΟΚΟΡΕΤΣΗΣ</v>
      </c>
      <c r="F27" s="190" t="str">
        <f>IF(($D27=""),"",VLOOKUP($D27,'[3]Συμμετοχές'!$A$7:$P$38,3))</f>
        <v>ΓΕΡΑΣΙΜΟΣ</v>
      </c>
      <c r="G27" s="190"/>
      <c r="H27" s="190" t="str">
        <f>IF(($D27=""),"",VLOOKUP($D27,'[3]Συμμετοχές'!$A$7:$P$38,4))</f>
        <v>ΧΑΝΙΑ</v>
      </c>
      <c r="I27" s="191"/>
      <c r="J27" s="189"/>
      <c r="K27" s="217"/>
      <c r="L27" s="209"/>
      <c r="M27" s="218"/>
      <c r="N27" s="211"/>
      <c r="O27" s="224"/>
      <c r="P27" s="234"/>
      <c r="Q27" s="235"/>
      <c r="R27" s="233"/>
      <c r="S27" s="199"/>
      <c r="T27" s="194"/>
      <c r="U27" s="194"/>
      <c r="V27" s="194"/>
      <c r="W27" s="229"/>
      <c r="X27" s="189"/>
      <c r="Y27" s="194"/>
    </row>
    <row r="28" spans="1:25" ht="9" customHeight="1">
      <c r="A28" s="189"/>
      <c r="B28" s="201"/>
      <c r="C28" s="201"/>
      <c r="D28" s="212"/>
      <c r="E28" s="202"/>
      <c r="F28" s="202"/>
      <c r="G28" s="203"/>
      <c r="H28" s="204"/>
      <c r="I28" s="205"/>
      <c r="J28" s="206" t="s">
        <v>67</v>
      </c>
      <c r="K28" s="219"/>
      <c r="L28" s="211"/>
      <c r="M28" s="220"/>
      <c r="N28" s="211"/>
      <c r="O28" s="224"/>
      <c r="P28" s="234"/>
      <c r="Q28" s="235"/>
      <c r="R28" s="233"/>
      <c r="S28" s="199"/>
      <c r="T28" s="199"/>
      <c r="U28" s="199"/>
      <c r="V28" s="199"/>
      <c r="W28" s="199"/>
      <c r="X28" s="199"/>
      <c r="Y28" s="199"/>
    </row>
    <row r="29" spans="1:25" ht="9" customHeight="1">
      <c r="A29" s="189">
        <v>12</v>
      </c>
      <c r="B29" s="190">
        <f>IF(($D29=""),"",VLOOKUP($D29,'[3]Συμμετοχές'!$A$7:$P$38,15))</f>
        <v>0</v>
      </c>
      <c r="C29" s="191">
        <f>IF(($D29=""),"",VLOOKUP($D29,'[3]Συμμετοχές'!$A$7:$P$38,16))</f>
        <v>85</v>
      </c>
      <c r="D29" s="192">
        <v>13</v>
      </c>
      <c r="E29" s="190" t="str">
        <f>UPPER(IF(($D29=""),"",VLOOKUP($D29,'[3]Συμμετοχές'!$A$7:$P$38,2)))</f>
        <v>ΧΑΤΖΗΔΆΚΗΣ</v>
      </c>
      <c r="F29" s="190" t="str">
        <f>IF(($D29=""),"",VLOOKUP($D29,'[3]Συμμετοχές'!$A$7:$P$38,3))</f>
        <v>ΚΩΝΣΤΑΝΤΊΝΟΣ</v>
      </c>
      <c r="G29" s="23"/>
      <c r="H29" s="190" t="str">
        <f>IF(($D29=""),"",VLOOKUP($D29,'[3]Συμμετοχές'!$A$7:$P$38,4))</f>
        <v>ΗΡΆΚΛΕΙΟ</v>
      </c>
      <c r="I29" s="208"/>
      <c r="J29" s="209"/>
      <c r="K29" s="202"/>
      <c r="L29" s="194" t="s">
        <v>64</v>
      </c>
      <c r="M29" s="220"/>
      <c r="N29" s="211"/>
      <c r="O29" s="224"/>
      <c r="P29" s="234"/>
      <c r="Q29" s="235"/>
      <c r="R29" s="233"/>
      <c r="S29" s="199"/>
      <c r="T29" s="199"/>
      <c r="U29" s="199"/>
      <c r="V29" s="199"/>
      <c r="W29" s="199"/>
      <c r="X29" s="199"/>
      <c r="Y29" s="199"/>
    </row>
    <row r="30" spans="1:25" ht="9" customHeight="1">
      <c r="A30" s="189"/>
      <c r="B30" s="201"/>
      <c r="C30" s="201"/>
      <c r="D30" s="212"/>
      <c r="E30" s="202"/>
      <c r="F30" s="202"/>
      <c r="G30" s="203"/>
      <c r="H30" s="202"/>
      <c r="I30" s="201"/>
      <c r="J30" s="189"/>
      <c r="K30" s="193"/>
      <c r="L30" s="221" t="s">
        <v>18</v>
      </c>
      <c r="M30" s="222"/>
      <c r="N30" s="215">
        <f>UPPER(IF(OR((M30="a"),(M30="as")),L26,IF(OR((M30="b"),(M30="bs")),L34,)))</f>
      </c>
      <c r="O30" s="236"/>
      <c r="P30" s="234"/>
      <c r="Q30" s="235"/>
      <c r="R30" s="233"/>
      <c r="S30" s="199"/>
      <c r="T30" s="199"/>
      <c r="U30" s="199"/>
      <c r="V30" s="199"/>
      <c r="W30" s="199"/>
      <c r="X30" s="199"/>
      <c r="Y30" s="199"/>
    </row>
    <row r="31" spans="1:25" ht="9" customHeight="1">
      <c r="A31" s="189">
        <v>13</v>
      </c>
      <c r="B31" s="190">
        <f>IF(($D31=""),"",VLOOKUP($D31,'[3]Συμμετοχές'!$A$7:$P$38,15))</f>
        <v>0</v>
      </c>
      <c r="C31" s="191">
        <f>IF(($D31=""),"",VLOOKUP($D31,'[3]Συμμετοχές'!$A$7:$P$38,16))</f>
        <v>35</v>
      </c>
      <c r="D31" s="192">
        <v>19</v>
      </c>
      <c r="E31" s="190" t="str">
        <f>UPPER(IF(($D31=""),"",VLOOKUP($D31,'[3]Συμμετοχές'!$A$7:$P$38,2)))</f>
        <v>ΣΜΥΡΝΑΊΟΣ</v>
      </c>
      <c r="F31" s="190" t="str">
        <f>IF(($D31=""),"",VLOOKUP($D31,'[3]Συμμετοχές'!$A$7:$P$38,3))</f>
        <v>ΜΑΝΏΛΗΣ</v>
      </c>
      <c r="G31" s="23"/>
      <c r="H31" s="190" t="str">
        <f>IF(($D31=""),"",VLOOKUP($D31,'[3]Συμμετοχές'!$A$7:$P$38,4))</f>
        <v>ΧΑΝΙΑ</v>
      </c>
      <c r="I31" s="191"/>
      <c r="J31" s="189"/>
      <c r="K31" s="193"/>
      <c r="L31" s="194"/>
      <c r="M31" s="220"/>
      <c r="N31" s="209"/>
      <c r="O31" s="237"/>
      <c r="P31" s="217"/>
      <c r="Q31" s="235"/>
      <c r="R31" s="233"/>
      <c r="S31" s="199"/>
      <c r="T31" s="199"/>
      <c r="U31" s="199"/>
      <c r="V31" s="199"/>
      <c r="W31" s="199"/>
      <c r="X31" s="199"/>
      <c r="Y31" s="199"/>
    </row>
    <row r="32" spans="1:25" ht="9" customHeight="1">
      <c r="A32" s="189"/>
      <c r="B32" s="201"/>
      <c r="C32" s="201"/>
      <c r="D32" s="212"/>
      <c r="E32" s="202"/>
      <c r="F32" s="202"/>
      <c r="G32" s="203"/>
      <c r="H32" s="204"/>
      <c r="I32" s="205"/>
      <c r="J32" s="206" t="s">
        <v>67</v>
      </c>
      <c r="K32" s="190"/>
      <c r="L32" s="194"/>
      <c r="M32" s="220"/>
      <c r="N32" s="211"/>
      <c r="O32" s="196"/>
      <c r="P32" s="217"/>
      <c r="Q32" s="235"/>
      <c r="R32" s="233"/>
      <c r="S32" s="199"/>
      <c r="T32" s="194"/>
      <c r="U32" s="199"/>
      <c r="V32" s="199"/>
      <c r="W32" s="199"/>
      <c r="X32" s="199"/>
      <c r="Y32" s="199"/>
    </row>
    <row r="33" spans="1:25" ht="9" customHeight="1">
      <c r="A33" s="189">
        <v>14</v>
      </c>
      <c r="B33" s="190">
        <f>IF(($D33=""),"",VLOOKUP($D33,'[3]Συμμετοχές'!$A$7:$P$38,15))</f>
        <v>0</v>
      </c>
      <c r="C33" s="191">
        <f>IF(($D33=""),"",VLOOKUP($D33,'[3]Συμμετοχές'!$A$7:$P$38,16))</f>
        <v>40</v>
      </c>
      <c r="D33" s="192">
        <v>17</v>
      </c>
      <c r="E33" s="190" t="str">
        <f>UPPER(IF(($D33=""),"",VLOOKUP($D33,'[3]Συμμετοχές'!$A$7:$P$38,2)))</f>
        <v>ΜΑΚΡΗΣ </v>
      </c>
      <c r="F33" s="190" t="str">
        <f>IF(($D33=""),"",VLOOKUP($D33,'[3]Συμμετοχές'!$A$7:$P$38,3))</f>
        <v>ΑΝΘΟΣ</v>
      </c>
      <c r="G33" s="190"/>
      <c r="H33" s="190" t="str">
        <f>IF(($D33=""),"",VLOOKUP($D33,'[3]Συμμετοχές'!$A$7:$P$38,4))</f>
        <v>XANIA</v>
      </c>
      <c r="I33" s="208"/>
      <c r="J33" s="209" t="s">
        <v>62</v>
      </c>
      <c r="K33" s="210"/>
      <c r="L33" s="211"/>
      <c r="M33" s="220"/>
      <c r="N33" s="211"/>
      <c r="O33" s="196"/>
      <c r="P33" s="217"/>
      <c r="Q33" s="235"/>
      <c r="R33" s="233"/>
      <c r="S33" s="199"/>
      <c r="T33" s="194"/>
      <c r="U33" s="199"/>
      <c r="V33" s="221"/>
      <c r="W33" s="228"/>
      <c r="X33" s="194"/>
      <c r="Y33" s="194"/>
    </row>
    <row r="34" spans="1:25" ht="9" customHeight="1">
      <c r="A34" s="189"/>
      <c r="B34" s="201"/>
      <c r="C34" s="201"/>
      <c r="D34" s="212"/>
      <c r="E34" s="202"/>
      <c r="F34" s="202"/>
      <c r="G34" s="203"/>
      <c r="H34" s="202"/>
      <c r="I34" s="201"/>
      <c r="J34" s="213" t="s">
        <v>18</v>
      </c>
      <c r="K34" s="214"/>
      <c r="L34" s="215">
        <f>UPPER(IF(OR((K34="a"),(K34="as")),J32,IF(OR((K34="b"),(K34="bs")),J36,)))</f>
      </c>
      <c r="M34" s="226"/>
      <c r="N34" s="211"/>
      <c r="O34" s="196"/>
      <c r="P34" s="217"/>
      <c r="Q34" s="235"/>
      <c r="R34" s="233"/>
      <c r="S34" s="199"/>
      <c r="T34" s="194"/>
      <c r="U34" s="194"/>
      <c r="V34" s="194"/>
      <c r="W34" s="229"/>
      <c r="X34" s="189"/>
      <c r="Y34" s="194"/>
    </row>
    <row r="35" spans="1:25" ht="9" customHeight="1">
      <c r="A35" s="189">
        <v>15</v>
      </c>
      <c r="B35" s="190">
        <f>IF(($D35=""),"",VLOOKUP($D35,'[3]Συμμετοχές'!$A$7:$P$38,15))</f>
        <v>0</v>
      </c>
      <c r="C35" s="191">
        <f>IF(($D35=""),"",VLOOKUP($D35,'[3]Συμμετοχές'!$A$7:$P$38,16))</f>
        <v>90</v>
      </c>
      <c r="D35" s="192">
        <v>12</v>
      </c>
      <c r="E35" s="190" t="str">
        <f>UPPER(IF(($D35=""),"",VLOOKUP($D35,'[3]Συμμετοχές'!$A$7:$P$38,2)))</f>
        <v>ΨΙΑΡΙΑΗΣ</v>
      </c>
      <c r="F35" s="190" t="str">
        <f>IF(($D35=""),"",VLOOKUP($D35,'[3]Συμμετοχές'!$A$7:$P$38,3))</f>
        <v>ΔΗΜΗΤΡΗΣ</v>
      </c>
      <c r="G35" s="23"/>
      <c r="H35" s="190" t="str">
        <f>IF(($D35=""),"",VLOOKUP($D35,'[3]Συμμετοχές'!$A$7:$P$38,4))</f>
        <v>ΑΓΙΟΣ ΝΙΚΟΛΑΟΣ</v>
      </c>
      <c r="I35" s="191"/>
      <c r="J35" s="189"/>
      <c r="K35" s="217"/>
      <c r="L35" s="209"/>
      <c r="M35" s="227"/>
      <c r="N35" s="194"/>
      <c r="O35" s="196"/>
      <c r="P35" s="217"/>
      <c r="Q35" s="235"/>
      <c r="R35" s="233"/>
      <c r="S35" s="199"/>
      <c r="T35" s="194"/>
      <c r="U35" s="199"/>
      <c r="V35" s="194"/>
      <c r="W35" s="189"/>
      <c r="X35" s="189"/>
      <c r="Y35" s="189"/>
    </row>
    <row r="36" spans="1:25" ht="9" customHeight="1">
      <c r="A36" s="189"/>
      <c r="B36" s="201"/>
      <c r="C36" s="201"/>
      <c r="D36" s="201"/>
      <c r="E36" s="202"/>
      <c r="F36" s="202"/>
      <c r="G36" s="203"/>
      <c r="H36" s="204"/>
      <c r="I36" s="205"/>
      <c r="J36" s="206" t="s">
        <v>68</v>
      </c>
      <c r="K36" s="219"/>
      <c r="L36" s="211"/>
      <c r="M36" s="195"/>
      <c r="N36" s="194"/>
      <c r="O36" s="196"/>
      <c r="P36" s="217"/>
      <c r="Q36" s="235"/>
      <c r="R36" s="233"/>
      <c r="S36" s="199"/>
      <c r="T36" s="74"/>
      <c r="U36" s="20"/>
      <c r="V36" s="20"/>
      <c r="W36" s="20"/>
      <c r="X36" s="20"/>
      <c r="Y36" s="20"/>
    </row>
    <row r="37" spans="1:25" ht="9" customHeight="1">
      <c r="A37" s="189">
        <v>16</v>
      </c>
      <c r="B37" s="190">
        <f>IF(($D37=""),"",VLOOKUP($D37,'[3]Συμμετοχές'!$A$7:$P$38,15))</f>
        <v>0</v>
      </c>
      <c r="C37" s="191">
        <f>IF(($D37=""),"",VLOOKUP($D37,'[3]Συμμετοχές'!$A$7:$P$38,16))</f>
        <v>150</v>
      </c>
      <c r="D37" s="192">
        <v>7</v>
      </c>
      <c r="E37" s="190" t="str">
        <f>UPPER(IF(($D37=""),"",VLOOKUP($D37,'[3]Συμμετοχές'!$A$7:$P$38,2)))</f>
        <v>ΚΑΛΛΕΡΓΗΣ</v>
      </c>
      <c r="F37" s="190" t="str">
        <f>IF(($D37=""),"",VLOOKUP($D37,'[3]Συμμετοχές'!$A$7:$P$38,3))</f>
        <v>ΙΑΚΩΒΟΣ</v>
      </c>
      <c r="G37" s="190"/>
      <c r="H37" s="190" t="str">
        <f>IF(($D37=""),"",VLOOKUP($D37,'[3]Συμμετοχές'!$A$7:$P$38,4))</f>
        <v>ΗΡΑΚΛΕΙΟ</v>
      </c>
      <c r="I37" s="208"/>
      <c r="J37" s="209"/>
      <c r="K37" s="202"/>
      <c r="L37" s="194"/>
      <c r="M37" s="195"/>
      <c r="N37" s="238"/>
      <c r="O37" s="196"/>
      <c r="P37" s="217"/>
      <c r="Q37" s="235"/>
      <c r="R37" s="233"/>
      <c r="S37" s="199"/>
      <c r="T37" s="199"/>
      <c r="U37" s="199"/>
      <c r="V37" s="199"/>
      <c r="W37" s="199"/>
      <c r="X37" s="199"/>
      <c r="Y37" s="199"/>
    </row>
    <row r="38" spans="1:25" ht="9" customHeight="1">
      <c r="A38" s="189"/>
      <c r="B38" s="201"/>
      <c r="C38" s="201"/>
      <c r="D38" s="201"/>
      <c r="E38" s="202"/>
      <c r="F38" s="202"/>
      <c r="G38" s="203"/>
      <c r="H38" s="202"/>
      <c r="I38" s="201"/>
      <c r="J38" s="189"/>
      <c r="K38" s="193"/>
      <c r="L38" s="194"/>
      <c r="M38" s="195"/>
      <c r="N38" s="239" t="s">
        <v>69</v>
      </c>
      <c r="O38" s="240"/>
      <c r="P38" s="219" t="s">
        <v>31</v>
      </c>
      <c r="Q38" s="241"/>
      <c r="R38" s="233"/>
      <c r="S38" s="199"/>
      <c r="T38" s="194"/>
      <c r="U38" s="199"/>
      <c r="V38" s="199"/>
      <c r="W38" s="199"/>
      <c r="X38" s="199"/>
      <c r="Y38" s="199"/>
    </row>
    <row r="39" spans="1:25" ht="9" customHeight="1">
      <c r="A39" s="189">
        <v>17</v>
      </c>
      <c r="B39" s="190">
        <f>IF(($D39=""),"",VLOOKUP($D39,'[3]Συμμετοχές'!$A$7:$P$38,15))</f>
        <v>0</v>
      </c>
      <c r="C39" s="191">
        <f>IF(($D39=""),"",VLOOKUP($D39,'[3]Συμμετοχές'!$A$7:$P$38,16))</f>
        <v>170</v>
      </c>
      <c r="D39" s="192">
        <v>6</v>
      </c>
      <c r="E39" s="190" t="str">
        <f>UPPER(IF(($D39=""),"",VLOOKUP($D39,'[3]Συμμετοχές'!$A$7:$P$38,2)))</f>
        <v>ΧΑΛΕΠΗΣ</v>
      </c>
      <c r="F39" s="190" t="str">
        <f>IF(($D39=""),"",VLOOKUP($D39,'[3]Συμμετοχές'!$A$7:$P$38,3))</f>
        <v>ΣΙΜΟΣ</v>
      </c>
      <c r="G39" s="190"/>
      <c r="H39" s="190" t="str">
        <f>IF(($D39=""),"",VLOOKUP($D39,'[3]Συμμετοχές'!$A$7:$P$38,4))</f>
        <v>ΙΕΡΑΠΕΤΡΑ</v>
      </c>
      <c r="I39" s="191"/>
      <c r="J39" s="189"/>
      <c r="K39" s="193"/>
      <c r="L39" s="194"/>
      <c r="M39" s="195"/>
      <c r="N39" s="221" t="s">
        <v>18</v>
      </c>
      <c r="O39" s="242"/>
      <c r="P39" s="243"/>
      <c r="Q39" s="232"/>
      <c r="R39" s="233"/>
      <c r="S39" s="199"/>
      <c r="T39" s="194"/>
      <c r="U39" s="199"/>
      <c r="V39" s="221"/>
      <c r="W39" s="228"/>
      <c r="X39" s="194"/>
      <c r="Y39" s="194"/>
    </row>
    <row r="40" spans="1:25" ht="9" customHeight="1">
      <c r="A40" s="189"/>
      <c r="B40" s="201"/>
      <c r="C40" s="201"/>
      <c r="D40" s="201"/>
      <c r="E40" s="202"/>
      <c r="F40" s="202"/>
      <c r="G40" s="203"/>
      <c r="H40" s="204"/>
      <c r="I40" s="205"/>
      <c r="J40" s="206" t="s">
        <v>70</v>
      </c>
      <c r="K40" s="190"/>
      <c r="L40" s="194"/>
      <c r="M40" s="195"/>
      <c r="N40" s="194"/>
      <c r="O40" s="196"/>
      <c r="P40" s="217"/>
      <c r="Q40" s="235"/>
      <c r="R40" s="233"/>
      <c r="S40" s="199"/>
      <c r="T40" s="194"/>
      <c r="U40" s="194"/>
      <c r="V40" s="194"/>
      <c r="W40" s="229"/>
      <c r="X40" s="189"/>
      <c r="Y40" s="194"/>
    </row>
    <row r="41" spans="1:25" ht="9" customHeight="1">
      <c r="A41" s="189">
        <v>18</v>
      </c>
      <c r="B41" s="190">
        <f>IF(($D41=""),"",VLOOKUP($D41,'[3]Συμμετοχές'!$A$7:$P$38,15))</f>
        <v>0</v>
      </c>
      <c r="C41" s="191">
        <f>IF(($D41=""),"",VLOOKUP($D41,'[3]Συμμετοχές'!$A$7:$P$38,16))</f>
        <v>30</v>
      </c>
      <c r="D41" s="192">
        <v>21</v>
      </c>
      <c r="E41" s="190" t="str">
        <f>UPPER(IF(($D41=""),"",VLOOKUP($D41,'[3]Συμμετοχές'!$A$7:$P$38,2)))</f>
        <v>ΓΑΡΕΦΑΛΑΚΗΣ</v>
      </c>
      <c r="F41" s="190" t="str">
        <f>IF(($D41=""),"",VLOOKUP($D41,'[3]Συμμετοχές'!$A$7:$P$38,3))</f>
        <v>ΚΩΣΤΑΣ</v>
      </c>
      <c r="G41" s="23"/>
      <c r="H41" s="190" t="str">
        <f>IF(($D41=""),"",VLOOKUP($D41,'[3]Συμμετοχές'!$A$7:$P$38,4))</f>
        <v>ΗΡΑΚΛΕΙΟ</v>
      </c>
      <c r="I41" s="208"/>
      <c r="J41" s="209" t="s">
        <v>71</v>
      </c>
      <c r="K41" s="210"/>
      <c r="L41" s="211"/>
      <c r="M41" s="195"/>
      <c r="N41" s="194"/>
      <c r="O41" s="196"/>
      <c r="P41" s="217"/>
      <c r="Q41" s="235"/>
      <c r="R41" s="233"/>
      <c r="S41" s="199"/>
      <c r="T41" s="199"/>
      <c r="U41" s="199"/>
      <c r="V41" s="199"/>
      <c r="W41" s="199"/>
      <c r="X41" s="199"/>
      <c r="Y41" s="199"/>
    </row>
    <row r="42" spans="1:25" ht="9" customHeight="1">
      <c r="A42" s="189"/>
      <c r="B42" s="201"/>
      <c r="C42" s="201"/>
      <c r="D42" s="212"/>
      <c r="E42" s="202"/>
      <c r="F42" s="202"/>
      <c r="G42" s="203"/>
      <c r="H42" s="202"/>
      <c r="I42" s="201"/>
      <c r="J42" s="213" t="s">
        <v>18</v>
      </c>
      <c r="K42" s="214"/>
      <c r="L42" s="215">
        <f>UPPER(IF(OR((K42="a"),(K42="as")),J40,IF(OR((K42="b"),(K42="bs")),J44,)))</f>
      </c>
      <c r="M42" s="216"/>
      <c r="N42" s="194"/>
      <c r="O42" s="196"/>
      <c r="P42" s="217"/>
      <c r="Q42" s="235"/>
      <c r="R42" s="233"/>
      <c r="S42" s="199"/>
      <c r="T42" s="199"/>
      <c r="U42" s="199"/>
      <c r="V42" s="199"/>
      <c r="W42" s="199"/>
      <c r="X42" s="199"/>
      <c r="Y42" s="199"/>
    </row>
    <row r="43" spans="1:25" ht="9" customHeight="1">
      <c r="A43" s="189">
        <v>19</v>
      </c>
      <c r="B43" s="190">
        <f>IF(($D43=""),"",VLOOKUP($D43,'[3]Συμμετοχές'!$A$7:$P$38,15))</f>
        <v>0</v>
      </c>
      <c r="C43" s="191">
        <f>IF(($D43=""),"",VLOOKUP($D43,'[3]Συμμετοχές'!$A$7:$P$38,16))</f>
        <v>10</v>
      </c>
      <c r="D43" s="192">
        <v>25</v>
      </c>
      <c r="E43" s="190" t="str">
        <f>UPPER(IF(($D43=""),"",VLOOKUP($D43,'[3]Συμμετοχές'!$A$7:$P$38,2)))</f>
        <v>ΒΙΤΣΑΞΑΚΗΣ</v>
      </c>
      <c r="F43" s="190" t="str">
        <f>IF(($D43=""),"",VLOOKUP($D43,'[3]Συμμετοχές'!$A$7:$P$38,3))</f>
        <v>ΜΑΝΟΣ</v>
      </c>
      <c r="G43" s="190"/>
      <c r="H43" s="190" t="str">
        <f>IF(($D43=""),"",VLOOKUP($D43,'[3]Συμμετοχές'!$A$7:$P$38,4))</f>
        <v>ΗΡΆΚΛΕΙΟ</v>
      </c>
      <c r="I43" s="191"/>
      <c r="J43" s="189"/>
      <c r="K43" s="217"/>
      <c r="L43" s="209"/>
      <c r="M43" s="218"/>
      <c r="N43" s="211"/>
      <c r="O43" s="196"/>
      <c r="P43" s="217"/>
      <c r="Q43" s="235"/>
      <c r="R43" s="233"/>
      <c r="S43" s="199"/>
      <c r="T43" s="199"/>
      <c r="U43" s="199"/>
      <c r="V43" s="199"/>
      <c r="W43" s="199"/>
      <c r="X43" s="199"/>
      <c r="Y43" s="199"/>
    </row>
    <row r="44" spans="1:25" ht="9" customHeight="1">
      <c r="A44" s="189"/>
      <c r="B44" s="201"/>
      <c r="C44" s="201"/>
      <c r="D44" s="212"/>
      <c r="E44" s="202"/>
      <c r="F44" s="202"/>
      <c r="G44" s="203"/>
      <c r="H44" s="204"/>
      <c r="I44" s="205"/>
      <c r="J44" s="206" t="s">
        <v>72</v>
      </c>
      <c r="K44" s="219"/>
      <c r="L44" s="211"/>
      <c r="M44" s="220"/>
      <c r="N44" s="211"/>
      <c r="O44" s="196"/>
      <c r="P44" s="217"/>
      <c r="Q44" s="235"/>
      <c r="R44" s="233"/>
      <c r="S44" s="199"/>
      <c r="T44" s="199"/>
      <c r="U44" s="199"/>
      <c r="V44" s="199"/>
      <c r="W44" s="199"/>
      <c r="X44" s="199"/>
      <c r="Y44" s="199"/>
    </row>
    <row r="45" spans="1:25" ht="9" customHeight="1">
      <c r="A45" s="189">
        <v>20</v>
      </c>
      <c r="B45" s="190">
        <f>IF(($D45=""),"",VLOOKUP($D45,'[3]Συμμετοχές'!$A$7:$P$38,15))</f>
        <v>0</v>
      </c>
      <c r="C45" s="191">
        <f>IF(($D45=""),"",VLOOKUP($D45,'[3]Συμμετοχές'!$A$7:$P$38,16))</f>
        <v>20</v>
      </c>
      <c r="D45" s="192">
        <v>24</v>
      </c>
      <c r="E45" s="190" t="str">
        <f>UPPER(IF(($D45=""),"",VLOOKUP($D45,'[3]Συμμετοχές'!$A$7:$P$38,2)))</f>
        <v>ΚΑΖΙΑΛΕΣ</v>
      </c>
      <c r="F45" s="190" t="str">
        <f>IF(($D45=""),"",VLOOKUP($D45,'[3]Συμμετοχές'!$A$7:$P$38,3))</f>
        <v>ΔΗΜΗΤΡΗΣ</v>
      </c>
      <c r="G45" s="23"/>
      <c r="H45" s="190" t="str">
        <f>IF(($D45=""),"",VLOOKUP($D45,'[3]Συμμετοχές'!$A$7:$P$38,4))</f>
        <v>ΡΕΘΥΜΝΟ</v>
      </c>
      <c r="I45" s="208"/>
      <c r="J45" s="209"/>
      <c r="K45" s="202"/>
      <c r="L45" s="194" t="s">
        <v>64</v>
      </c>
      <c r="M45" s="220"/>
      <c r="N45" s="211"/>
      <c r="O45" s="196"/>
      <c r="P45" s="217"/>
      <c r="Q45" s="235"/>
      <c r="R45" s="233"/>
      <c r="S45" s="199"/>
      <c r="T45" s="199"/>
      <c r="U45" s="199"/>
      <c r="V45" s="199"/>
      <c r="W45" s="199"/>
      <c r="X45" s="199"/>
      <c r="Y45" s="199"/>
    </row>
    <row r="46" spans="1:25" ht="9" customHeight="1">
      <c r="A46" s="189"/>
      <c r="B46" s="201"/>
      <c r="C46" s="201"/>
      <c r="D46" s="212"/>
      <c r="E46" s="202"/>
      <c r="F46" s="202"/>
      <c r="G46" s="203"/>
      <c r="H46" s="202"/>
      <c r="I46" s="201"/>
      <c r="J46" s="189"/>
      <c r="K46" s="193"/>
      <c r="L46" s="221" t="s">
        <v>18</v>
      </c>
      <c r="M46" s="222"/>
      <c r="N46" s="215">
        <f>UPPER(IF(OR((M46="a"),(M46="as")),L42,IF(OR((M46="b"),(M46="bs")),L50,)))</f>
      </c>
      <c r="O46" s="244"/>
      <c r="P46" s="217"/>
      <c r="Q46" s="235"/>
      <c r="R46" s="233"/>
      <c r="S46" s="199"/>
      <c r="T46" s="199"/>
      <c r="U46" s="20"/>
      <c r="V46" s="20"/>
      <c r="W46" s="20"/>
      <c r="X46" s="20"/>
      <c r="Y46" s="20"/>
    </row>
    <row r="47" spans="1:25" ht="9" customHeight="1">
      <c r="A47" s="189">
        <v>21</v>
      </c>
      <c r="B47" s="190">
        <f>IF(($D47=""),"",VLOOKUP($D47,'[3]Συμμετοχές'!$A$7:$P$38,15))</f>
        <v>0</v>
      </c>
      <c r="C47" s="191">
        <f>IF(($D47=""),"",VLOOKUP($D47,'[3]Συμμετοχές'!$A$7:$P$38,16))</f>
        <v>0</v>
      </c>
      <c r="D47" s="192">
        <v>28</v>
      </c>
      <c r="E47" s="190" t="str">
        <f>UPPER(IF(($D47=""),"",VLOOKUP($D47,'[3]Συμμετοχές'!$A$7:$P$38,2)))</f>
        <v>ΒΑΡΒΕΛΗΣ</v>
      </c>
      <c r="F47" s="190" t="str">
        <f>IF(($D47=""),"",VLOOKUP($D47,'[3]Συμμετοχές'!$A$7:$P$38,3))</f>
        <v>ΓΙΑΝΝΗΣ</v>
      </c>
      <c r="G47" s="190"/>
      <c r="H47" s="190" t="str">
        <f>IF(($D47=""),"",VLOOKUP($D47,'[3]Συμμετοχές'!$A$7:$P$38,4))</f>
        <v>ΡΕΘΥΜΝΟ</v>
      </c>
      <c r="I47" s="191"/>
      <c r="J47" s="189"/>
      <c r="K47" s="193"/>
      <c r="L47" s="194"/>
      <c r="M47" s="220"/>
      <c r="N47" s="209"/>
      <c r="O47" s="223"/>
      <c r="P47" s="234"/>
      <c r="Q47" s="235"/>
      <c r="R47" s="233"/>
      <c r="S47" s="199"/>
      <c r="T47" s="199"/>
      <c r="U47" s="20"/>
      <c r="V47" s="20"/>
      <c r="W47" s="20"/>
      <c r="X47" s="20"/>
      <c r="Y47" s="20"/>
    </row>
    <row r="48" spans="1:25" ht="9" customHeight="1">
      <c r="A48" s="189"/>
      <c r="B48" s="201"/>
      <c r="C48" s="201"/>
      <c r="D48" s="212"/>
      <c r="E48" s="202"/>
      <c r="F48" s="202"/>
      <c r="G48" s="203"/>
      <c r="H48" s="204" t="s">
        <v>18</v>
      </c>
      <c r="I48" s="205"/>
      <c r="J48" s="206" t="s">
        <v>73</v>
      </c>
      <c r="K48" s="190"/>
      <c r="L48" s="194"/>
      <c r="M48" s="220"/>
      <c r="N48" s="211"/>
      <c r="O48" s="224"/>
      <c r="P48" s="234"/>
      <c r="Q48" s="235"/>
      <c r="R48" s="233"/>
      <c r="S48" s="199"/>
      <c r="T48" s="199"/>
      <c r="U48" s="20"/>
      <c r="V48" s="20"/>
      <c r="W48" s="20"/>
      <c r="X48" s="20"/>
      <c r="Y48" s="20"/>
    </row>
    <row r="49" spans="1:25" ht="9" customHeight="1">
      <c r="A49" s="189">
        <v>22</v>
      </c>
      <c r="B49" s="190">
        <f>IF(($D49=""),"",VLOOKUP($D49,'[3]Συμμετοχές'!$A$7:$P$38,15))</f>
        <v>0</v>
      </c>
      <c r="C49" s="191">
        <f>IF(($D49=""),"",VLOOKUP($D49,'[3]Συμμετοχές'!$A$7:$P$38,16))</f>
        <v>120</v>
      </c>
      <c r="D49" s="192">
        <v>10</v>
      </c>
      <c r="E49" s="190" t="str">
        <f>UPPER(IF(($D49=""),"",VLOOKUP($D49,'[3]Συμμετοχές'!$A$7:$P$69,2)))</f>
        <v>ΣΤΑΥΡΟΥΛΑΚΗΣ</v>
      </c>
      <c r="F49" s="190" t="str">
        <f>IF(($D49=""),"",VLOOKUP($D49,'[3]Συμμετοχές'!$A$7:$P$70,3))</f>
        <v>ΙΩΑΝΝΗΣ</v>
      </c>
      <c r="G49" s="190"/>
      <c r="H49" s="190" t="str">
        <f>IF(($D49=""),"",VLOOKUP($D49,'[3]Συμμετοχές'!$A$7:$P$70,4))</f>
        <v>ΡΕΘΥΜΝΟ</v>
      </c>
      <c r="I49" s="208"/>
      <c r="J49" s="209"/>
      <c r="K49" s="210"/>
      <c r="L49" s="211"/>
      <c r="M49" s="220"/>
      <c r="N49" s="211"/>
      <c r="O49" s="224"/>
      <c r="P49" s="234"/>
      <c r="Q49" s="235"/>
      <c r="R49" s="233"/>
      <c r="S49" s="199"/>
      <c r="T49" s="199"/>
      <c r="U49" s="20"/>
      <c r="V49" s="20"/>
      <c r="W49" s="20"/>
      <c r="X49" s="20"/>
      <c r="Y49" s="20"/>
    </row>
    <row r="50" spans="1:25" ht="9" customHeight="1">
      <c r="A50" s="189"/>
      <c r="B50" s="201"/>
      <c r="C50" s="201"/>
      <c r="D50" s="212"/>
      <c r="E50" s="202"/>
      <c r="F50" s="202"/>
      <c r="G50" s="203"/>
      <c r="H50" s="202"/>
      <c r="I50" s="201"/>
      <c r="J50" s="213" t="s">
        <v>18</v>
      </c>
      <c r="K50" s="214"/>
      <c r="L50" s="215">
        <f>UPPER(IF(OR((K50="a"),(K50="as")),J48,IF(OR((K50="b"),(K50="bs")),J52,)))</f>
      </c>
      <c r="M50" s="226"/>
      <c r="N50" s="211"/>
      <c r="O50" s="224"/>
      <c r="P50" s="234"/>
      <c r="Q50" s="235"/>
      <c r="R50" s="233"/>
      <c r="S50" s="199"/>
      <c r="T50" s="199"/>
      <c r="U50" s="20"/>
      <c r="V50" s="20"/>
      <c r="W50" s="20"/>
      <c r="X50" s="20"/>
      <c r="Y50" s="20"/>
    </row>
    <row r="51" spans="1:25" ht="9" customHeight="1">
      <c r="A51" s="189">
        <v>23</v>
      </c>
      <c r="B51" s="190">
        <f>IF(($D51=""),"",VLOOKUP($D51,'[3]Συμμετοχές'!$A$7:$P$38,15))</f>
        <v>0</v>
      </c>
      <c r="C51" s="191">
        <f>IF(($D51=""),"",VLOOKUP($D51,'[3]Συμμετοχές'!$A$7:$P$38,16))</f>
        <v>0</v>
      </c>
      <c r="D51" s="192">
        <v>50</v>
      </c>
      <c r="E51" s="190">
        <f>UPPER(IF(($D51=""),"",VLOOKUP($D51,'[3]Συμμετοχές'!$A$7:$P$308,2)))</f>
      </c>
      <c r="F51" s="190">
        <f>IF(($D51=""),"",VLOOKUP($D51,'[3]Συμμετοχές'!$A$7:$P$308,3))</f>
        <v>0</v>
      </c>
      <c r="G51" s="23" t="s">
        <v>21</v>
      </c>
      <c r="H51" s="190">
        <f>IF(($D51=""),"",VLOOKUP($D51,'[3]Συμμετοχές'!$A$7:$P$308,4))</f>
        <v>0</v>
      </c>
      <c r="I51" s="191"/>
      <c r="J51" s="189" t="s">
        <v>71</v>
      </c>
      <c r="K51" s="217"/>
      <c r="L51" s="209"/>
      <c r="M51" s="227"/>
      <c r="N51" s="194"/>
      <c r="O51" s="224"/>
      <c r="P51" s="234"/>
      <c r="Q51" s="235"/>
      <c r="R51" s="233"/>
      <c r="S51" s="199"/>
      <c r="T51" s="199"/>
      <c r="U51" s="20"/>
      <c r="V51" s="20"/>
      <c r="W51" s="20"/>
      <c r="X51" s="20"/>
      <c r="Y51" s="20"/>
    </row>
    <row r="52" spans="1:25" ht="9" customHeight="1">
      <c r="A52" s="189"/>
      <c r="B52" s="201"/>
      <c r="C52" s="201"/>
      <c r="D52" s="201"/>
      <c r="E52" s="202"/>
      <c r="F52" s="202"/>
      <c r="G52" s="203"/>
      <c r="H52" s="204"/>
      <c r="I52" s="205" t="s">
        <v>33</v>
      </c>
      <c r="J52" s="206" t="str">
        <f>UPPER(IF(OR((I52="a"),(I52="as")),E51,IF(OR((I52="b"),(I52="bs")),E53,)))</f>
        <v>ΠΑΓΙΟΣ</v>
      </c>
      <c r="K52" s="219"/>
      <c r="L52" s="211"/>
      <c r="M52" s="195"/>
      <c r="N52" s="194"/>
      <c r="O52" s="224"/>
      <c r="P52" s="234"/>
      <c r="Q52" s="235"/>
      <c r="R52" s="233"/>
      <c r="S52" s="199"/>
      <c r="T52" s="199"/>
      <c r="U52" s="20"/>
      <c r="V52" s="20"/>
      <c r="W52" s="20"/>
      <c r="X52" s="20"/>
      <c r="Y52" s="20"/>
    </row>
    <row r="53" spans="1:25" ht="9" customHeight="1">
      <c r="A53" s="189">
        <v>24</v>
      </c>
      <c r="B53" s="190">
        <f>IF(($D53=""),"",VLOOKUP($D53,'[3]Συμμετοχές'!$A$7:$P$38,15))</f>
        <v>0</v>
      </c>
      <c r="C53" s="191">
        <f>IF(($D53=""),"",VLOOKUP($D53,'[3]Συμμετοχές'!$A$7:$P$38,16))</f>
        <v>380</v>
      </c>
      <c r="D53" s="192">
        <v>3</v>
      </c>
      <c r="E53" s="190" t="str">
        <f>UPPER(IF(($D53=""),"",VLOOKUP($D53,'[3]Συμμετοχές'!$A$7:$P$38,2)))</f>
        <v>ΠΑΓΙΟΣ</v>
      </c>
      <c r="F53" s="190" t="str">
        <f>IF(($D53=""),"",VLOOKUP($D53,'[3]Συμμετοχές'!$A$7:$P$38,3))</f>
        <v>ΠΑΝΑΓΙΩΤΗΣ</v>
      </c>
      <c r="G53" s="190"/>
      <c r="H53" s="190" t="str">
        <f>IF(($D53=""),"",VLOOKUP($D53,'[3]Συμμετοχές'!$A$7:$P$38,4))</f>
        <v>ΜΟΙΡΕΣ</v>
      </c>
      <c r="I53" s="208"/>
      <c r="J53" s="209"/>
      <c r="K53" s="202"/>
      <c r="L53" s="194"/>
      <c r="M53" s="195"/>
      <c r="N53" s="194" t="s">
        <v>74</v>
      </c>
      <c r="O53" s="224"/>
      <c r="P53" s="234"/>
      <c r="Q53" s="235"/>
      <c r="R53" s="233"/>
      <c r="S53" s="199"/>
      <c r="T53" s="199"/>
      <c r="U53" s="20"/>
      <c r="V53" s="20"/>
      <c r="W53" s="20"/>
      <c r="X53" s="20"/>
      <c r="Y53" s="20"/>
    </row>
    <row r="54" spans="1:25" ht="9" customHeight="1">
      <c r="A54" s="189"/>
      <c r="B54" s="201"/>
      <c r="C54" s="201"/>
      <c r="D54" s="201"/>
      <c r="E54" s="202"/>
      <c r="F54" s="202"/>
      <c r="G54" s="203"/>
      <c r="H54" s="202"/>
      <c r="I54" s="201"/>
      <c r="J54" s="189"/>
      <c r="K54" s="193"/>
      <c r="L54" s="194"/>
      <c r="M54" s="195"/>
      <c r="N54" s="221" t="s">
        <v>18</v>
      </c>
      <c r="O54" s="214"/>
      <c r="P54" s="245">
        <f>UPPER(IF(OR((O54="a"),(O54="as")),N46,IF(OR((O54="b"),(O54="bs")),N62,)))</f>
      </c>
      <c r="Q54" s="246"/>
      <c r="R54" s="233"/>
      <c r="S54" s="199"/>
      <c r="T54" s="199"/>
      <c r="U54" s="20"/>
      <c r="V54" s="20"/>
      <c r="W54" s="20"/>
      <c r="X54" s="20"/>
      <c r="Y54" s="20"/>
    </row>
    <row r="55" spans="1:25" ht="9" customHeight="1">
      <c r="A55" s="189">
        <v>25</v>
      </c>
      <c r="B55" s="190">
        <f>IF(($D55=""),"",VLOOKUP($D55,'[3]Συμμετοχές'!$A$7:$P$38,15))</f>
        <v>0</v>
      </c>
      <c r="C55" s="191">
        <f>IF(($D55=""),"",VLOOKUP($D55,'[3]Συμμετοχές'!$A$7:$P$38,16))</f>
        <v>200</v>
      </c>
      <c r="D55" s="192">
        <v>5</v>
      </c>
      <c r="E55" s="190" t="str">
        <f>UPPER(IF(($D55=""),"",VLOOKUP($D55,'[3]Συμμετοχές'!$A$7:$P$38,2)))</f>
        <v>ΒΡΑΝΑΣ</v>
      </c>
      <c r="F55" s="190" t="str">
        <f>IF(($D55=""),"",VLOOKUP($D55,'[3]Συμμετοχές'!$A$7:$P$38,3))</f>
        <v>ΜΑΝΩΛΗΣ</v>
      </c>
      <c r="G55" s="190"/>
      <c r="H55" s="190" t="str">
        <f>IF(($D55=""),"",VLOOKUP($D55,'[3]Συμμετοχές'!$A$7:$P$38,4))</f>
        <v>CHANIA</v>
      </c>
      <c r="I55" s="191"/>
      <c r="J55" s="189"/>
      <c r="K55" s="193"/>
      <c r="L55" s="194"/>
      <c r="M55" s="195"/>
      <c r="N55" s="194"/>
      <c r="O55" s="224"/>
      <c r="P55" s="209"/>
      <c r="Q55" s="247"/>
      <c r="R55" s="198"/>
      <c r="S55" s="199"/>
      <c r="T55" s="199"/>
      <c r="U55" s="20"/>
      <c r="V55" s="20"/>
      <c r="W55" s="20"/>
      <c r="X55" s="20"/>
      <c r="Y55" s="20"/>
    </row>
    <row r="56" spans="1:25" ht="9" customHeight="1">
      <c r="A56" s="189"/>
      <c r="B56" s="201"/>
      <c r="C56" s="201"/>
      <c r="D56" s="201"/>
      <c r="E56" s="202"/>
      <c r="F56" s="202"/>
      <c r="G56" s="203"/>
      <c r="H56" s="204"/>
      <c r="I56" s="205"/>
      <c r="J56" s="206" t="s">
        <v>75</v>
      </c>
      <c r="K56" s="190"/>
      <c r="L56" s="194"/>
      <c r="M56" s="195"/>
      <c r="N56" s="194"/>
      <c r="O56" s="224"/>
      <c r="P56" s="211"/>
      <c r="Q56" s="197"/>
      <c r="R56" s="198"/>
      <c r="S56" s="199"/>
      <c r="T56" s="199"/>
      <c r="U56" s="20"/>
      <c r="V56" s="20"/>
      <c r="W56" s="20"/>
      <c r="X56" s="20"/>
      <c r="Y56" s="20"/>
    </row>
    <row r="57" spans="1:25" ht="9" customHeight="1">
      <c r="A57" s="189">
        <v>26</v>
      </c>
      <c r="B57" s="190">
        <f>IF(($D57=""),"",VLOOKUP($D57,'[3]Συμμετοχές'!$A$7:$P$38,15))</f>
        <v>0</v>
      </c>
      <c r="C57" s="191">
        <f>IF(($D57=""),"",VLOOKUP($D57,'[3]Συμμετοχές'!$A$7:$P$38,16))</f>
        <v>35</v>
      </c>
      <c r="D57" s="192">
        <v>20</v>
      </c>
      <c r="E57" s="190" t="str">
        <f>UPPER(IF(($D57=""),"",VLOOKUP($D57,'[3]Συμμετοχές'!$A$7:$P$308,2)))</f>
        <v>ΤΑΜΙΩΛΑΚΗΣ </v>
      </c>
      <c r="F57" s="190" t="str">
        <f>IF(($D57=""),"",VLOOKUP($D57,'[3]Συμμετοχές'!$A$7:$P$308,3))</f>
        <v>ΦΩΤΗΣ</v>
      </c>
      <c r="G57" s="23"/>
      <c r="H57" s="190" t="str">
        <f>IF(($D57=""),"",VLOOKUP($D57,'[3]Συμμετοχές'!$A$7:$P$308,4))</f>
        <v>ΗΡΑΚΛΕΙΟ</v>
      </c>
      <c r="I57" s="208"/>
      <c r="J57" s="209" t="s">
        <v>71</v>
      </c>
      <c r="K57" s="210"/>
      <c r="L57" s="211"/>
      <c r="M57" s="195"/>
      <c r="N57" s="194"/>
      <c r="O57" s="224"/>
      <c r="P57" s="211"/>
      <c r="Q57" s="197"/>
      <c r="R57" s="198"/>
      <c r="S57" s="199"/>
      <c r="T57" s="199"/>
      <c r="U57" s="20"/>
      <c r="V57" s="20"/>
      <c r="W57" s="20"/>
      <c r="X57" s="20"/>
      <c r="Y57" s="20"/>
    </row>
    <row r="58" spans="1:25" ht="9" customHeight="1">
      <c r="A58" s="189"/>
      <c r="B58" s="201"/>
      <c r="C58" s="201"/>
      <c r="D58" s="212"/>
      <c r="E58" s="202"/>
      <c r="F58" s="202"/>
      <c r="G58" s="203"/>
      <c r="H58" s="202"/>
      <c r="I58" s="201"/>
      <c r="J58" s="213" t="s">
        <v>18</v>
      </c>
      <c r="K58" s="214"/>
      <c r="L58" s="215">
        <f>UPPER(IF(OR((K58="a"),(K58="as")),J56,IF(OR((K58="b"),(K58="bs")),J60,)))</f>
      </c>
      <c r="M58" s="216"/>
      <c r="N58" s="194"/>
      <c r="O58" s="224"/>
      <c r="P58" s="211"/>
      <c r="Q58" s="197"/>
      <c r="R58" s="198"/>
      <c r="S58" s="199"/>
      <c r="T58" s="199"/>
      <c r="U58" s="20"/>
      <c r="V58" s="20"/>
      <c r="W58" s="20"/>
      <c r="X58" s="20"/>
      <c r="Y58" s="20"/>
    </row>
    <row r="59" spans="1:25" ht="9" customHeight="1">
      <c r="A59" s="189">
        <v>27</v>
      </c>
      <c r="B59" s="190">
        <f>IF(($D59=""),"",VLOOKUP($D59,'[3]Συμμετοχές'!$A$7:$P$38,15))</f>
        <v>0</v>
      </c>
      <c r="C59" s="191">
        <f>IF(($D59=""),"",VLOOKUP($D59,'[3]Συμμετοχές'!$A$7:$P$38,16))</f>
        <v>30</v>
      </c>
      <c r="D59" s="192">
        <v>22</v>
      </c>
      <c r="E59" s="190" t="str">
        <f>UPPER(IF(($D59=""),"",VLOOKUP($D59,'[3]Συμμετοχές'!$A$7:$P$38,2)))</f>
        <v>ΚΑΒΟΥΝΗΣ</v>
      </c>
      <c r="F59" s="190" t="str">
        <f>IF(($D59=""),"",VLOOKUP($D59,'[3]Συμμετοχές'!$A$7:$P$38,3))</f>
        <v>ΧΡΥΣΟΣ</v>
      </c>
      <c r="G59" s="190"/>
      <c r="H59" s="190" t="str">
        <f>IF(($D59=""),"",VLOOKUP($D59,'[3]Συμμετοχές'!$A$7:$P$38,4))</f>
        <v>ΡΕΘΥΜΝΟ</v>
      </c>
      <c r="I59" s="191"/>
      <c r="J59" s="189"/>
      <c r="K59" s="217"/>
      <c r="L59" s="209"/>
      <c r="M59" s="218"/>
      <c r="N59" s="211"/>
      <c r="O59" s="224"/>
      <c r="P59" s="211"/>
      <c r="Q59" s="197"/>
      <c r="R59" s="198"/>
      <c r="S59" s="199"/>
      <c r="T59" s="199"/>
      <c r="U59" s="20"/>
      <c r="V59" s="20"/>
      <c r="W59" s="20"/>
      <c r="X59" s="20"/>
      <c r="Y59" s="20"/>
    </row>
    <row r="60" spans="1:25" ht="9" customHeight="1">
      <c r="A60" s="189"/>
      <c r="B60" s="201"/>
      <c r="C60" s="201"/>
      <c r="D60" s="212"/>
      <c r="E60" s="202"/>
      <c r="F60" s="202"/>
      <c r="G60" s="203"/>
      <c r="H60" s="204"/>
      <c r="I60" s="205"/>
      <c r="J60" s="206" t="s">
        <v>76</v>
      </c>
      <c r="K60" s="219"/>
      <c r="L60" s="211"/>
      <c r="M60" s="220"/>
      <c r="N60" s="211"/>
      <c r="O60" s="224"/>
      <c r="P60" s="211"/>
      <c r="Q60" s="197"/>
      <c r="R60" s="198"/>
      <c r="S60" s="199"/>
      <c r="T60" s="199"/>
      <c r="U60" s="20"/>
      <c r="V60" s="20"/>
      <c r="W60" s="20"/>
      <c r="X60" s="20"/>
      <c r="Y60" s="20"/>
    </row>
    <row r="61" spans="1:25" ht="9" customHeight="1">
      <c r="A61" s="189">
        <v>28</v>
      </c>
      <c r="B61" s="190">
        <f>IF(($D61=""),"",VLOOKUP($D61,'[3]Συμμετοχές'!$A$7:$P$38,15))</f>
        <v>0</v>
      </c>
      <c r="C61" s="191">
        <f>IF(($D61=""),"",VLOOKUP($D61,'[3]Συμμετοχές'!$A$7:$P$38,16))</f>
        <v>0</v>
      </c>
      <c r="D61" s="192">
        <v>29</v>
      </c>
      <c r="E61" s="190" t="str">
        <f>UPPER(IF(($D61=""),"",VLOOKUP($D61,'[3]Συμμετοχές'!$A$7:$P$308,2)))</f>
        <v>ΠΑΡΑΔΕΙΣΑΝΟΣ</v>
      </c>
      <c r="F61" s="190" t="str">
        <f>IF(($D61=""),"",VLOOKUP($D61,'[3]Συμμετοχές'!$A$7:$P$308,3))</f>
        <v>ΣΤΕΛΙΟΣ</v>
      </c>
      <c r="G61" s="23"/>
      <c r="H61" s="190" t="str">
        <f>IF(($D61=""),"",VLOOKUP($D61,'[3]Συμμετοχές'!$A$7:$P$308,4))</f>
        <v>ΡΕΘΥΜΝΟ</v>
      </c>
      <c r="I61" s="208"/>
      <c r="J61" s="209"/>
      <c r="K61" s="202"/>
      <c r="L61" s="194" t="s">
        <v>64</v>
      </c>
      <c r="M61" s="220"/>
      <c r="N61" s="211"/>
      <c r="O61" s="224"/>
      <c r="P61" s="211"/>
      <c r="Q61" s="197"/>
      <c r="R61" s="198"/>
      <c r="S61" s="199"/>
      <c r="T61" s="199"/>
      <c r="U61" s="20"/>
      <c r="V61" s="20"/>
      <c r="W61" s="20"/>
      <c r="X61" s="20"/>
      <c r="Y61" s="20"/>
    </row>
    <row r="62" spans="1:25" ht="9" customHeight="1">
      <c r="A62" s="189"/>
      <c r="B62" s="201"/>
      <c r="C62" s="201"/>
      <c r="D62" s="212"/>
      <c r="E62" s="202"/>
      <c r="F62" s="202"/>
      <c r="G62" s="203"/>
      <c r="H62" s="202"/>
      <c r="I62" s="201"/>
      <c r="J62" s="189"/>
      <c r="K62" s="193"/>
      <c r="L62" s="221" t="s">
        <v>18</v>
      </c>
      <c r="M62" s="222"/>
      <c r="N62" s="215">
        <f>UPPER(IF(OR((M62="a"),(M62="as")),L58,IF(OR((M62="b"),(M62="bs")),L66,)))</f>
      </c>
      <c r="O62" s="236"/>
      <c r="P62" s="211"/>
      <c r="Q62" s="197"/>
      <c r="R62" s="198"/>
      <c r="S62" s="199"/>
      <c r="T62" s="199"/>
      <c r="U62" s="20"/>
      <c r="V62" s="20"/>
      <c r="W62" s="20"/>
      <c r="X62" s="20"/>
      <c r="Y62" s="20"/>
    </row>
    <row r="63" spans="1:25" ht="9" customHeight="1">
      <c r="A63" s="189">
        <v>29</v>
      </c>
      <c r="B63" s="190">
        <f>IF(($D63=""),"",VLOOKUP($D63,'[3]Συμμετοχές'!$A$7:$P$38,15))</f>
        <v>0</v>
      </c>
      <c r="C63" s="191">
        <f>IF(($D63=""),"",VLOOKUP($D63,'[3]Συμμετοχές'!$A$7:$P$38,16))</f>
        <v>40</v>
      </c>
      <c r="D63" s="192">
        <v>18</v>
      </c>
      <c r="E63" s="190" t="str">
        <f>UPPER(IF(($D63=""),"",VLOOKUP($D63,'[3]Συμμετοχές'!$A$7:$P$38,2)))</f>
        <v>ΠΕΤΡΆΚΗΣ</v>
      </c>
      <c r="F63" s="190" t="str">
        <f>IF(($D63=""),"",VLOOKUP($D63,'[3]Συμμετοχές'!$A$7:$P$38,3))</f>
        <v>ΝΙΚΌΛΑΟΣ</v>
      </c>
      <c r="G63" s="190"/>
      <c r="H63" s="190" t="str">
        <f>IF(($D63=""),"",VLOOKUP($D63,'[3]Συμμετοχές'!$A$7:$P$38,4))</f>
        <v>ΧΑΝΙΆ</v>
      </c>
      <c r="I63" s="191"/>
      <c r="J63" s="189"/>
      <c r="K63" s="193"/>
      <c r="L63" s="194"/>
      <c r="M63" s="220"/>
      <c r="N63" s="209"/>
      <c r="O63" s="202"/>
      <c r="P63" s="194"/>
      <c r="Q63" s="197"/>
      <c r="R63" s="198"/>
      <c r="S63" s="199"/>
      <c r="T63" s="199"/>
      <c r="U63" s="20"/>
      <c r="V63" s="20"/>
      <c r="W63" s="20"/>
      <c r="X63" s="20"/>
      <c r="Y63" s="20"/>
    </row>
    <row r="64" spans="1:25" ht="9" customHeight="1">
      <c r="A64" s="189"/>
      <c r="B64" s="201"/>
      <c r="C64" s="201"/>
      <c r="D64" s="212"/>
      <c r="E64" s="202"/>
      <c r="F64" s="202"/>
      <c r="G64" s="203"/>
      <c r="H64" s="204" t="s">
        <v>18</v>
      </c>
      <c r="I64" s="205"/>
      <c r="J64" s="206" t="s">
        <v>68</v>
      </c>
      <c r="K64" s="190"/>
      <c r="L64" s="194"/>
      <c r="M64" s="220"/>
      <c r="N64" s="211"/>
      <c r="O64" s="193"/>
      <c r="P64" s="194"/>
      <c r="Q64" s="197"/>
      <c r="R64" s="198"/>
      <c r="S64" s="199"/>
      <c r="T64" s="199"/>
      <c r="U64" s="20"/>
      <c r="V64" s="20"/>
      <c r="W64" s="20"/>
      <c r="X64" s="20"/>
      <c r="Y64" s="20"/>
    </row>
    <row r="65" spans="1:25" ht="9" customHeight="1">
      <c r="A65" s="189">
        <v>30</v>
      </c>
      <c r="B65" s="190">
        <f>IF(($D65=""),"",VLOOKUP($D65,'[3]Συμμετοχές'!$A$7:$P$38,15))</f>
        <v>0</v>
      </c>
      <c r="C65" s="191">
        <f>IF(($D65=""),"",VLOOKUP($D65,'[3]Συμμετοχές'!$A$7:$P$38,16))</f>
        <v>95</v>
      </c>
      <c r="D65" s="192">
        <v>11</v>
      </c>
      <c r="E65" s="190" t="str">
        <f>UPPER(IF(($D65=""),"",VLOOKUP($D65,'[3]Συμμετοχές'!$A$7:$P$308,2)))</f>
        <v>ΜΟΥΤΣΑΚΗΣ</v>
      </c>
      <c r="F65" s="190" t="str">
        <f>IF(($D65=""),"",VLOOKUP($D65,'[3]Συμμετοχές'!$A$7:$P$38,3))</f>
        <v>ΓΡΗΓΟΡΗΣ</v>
      </c>
      <c r="G65" s="190"/>
      <c r="H65" s="190" t="str">
        <f>IF(($D65=""),"",VLOOKUP($D65,'[3]Συμμετοχές'!$A$7:$P$38,4))</f>
        <v>ΙΕΡΑΠΕΤΡΑ</v>
      </c>
      <c r="I65" s="208"/>
      <c r="J65" s="209"/>
      <c r="K65" s="210"/>
      <c r="L65" s="211"/>
      <c r="M65" s="220"/>
      <c r="N65" s="211"/>
      <c r="O65" s="193"/>
      <c r="P65" s="194"/>
      <c r="Q65" s="197"/>
      <c r="R65" s="198"/>
      <c r="S65" s="199"/>
      <c r="T65" s="199"/>
      <c r="U65" s="20"/>
      <c r="V65" s="20"/>
      <c r="W65" s="20"/>
      <c r="X65" s="20"/>
      <c r="Y65" s="20"/>
    </row>
    <row r="66" spans="1:25" ht="9" customHeight="1">
      <c r="A66" s="189"/>
      <c r="B66" s="201"/>
      <c r="C66" s="201"/>
      <c r="D66" s="212"/>
      <c r="E66" s="202"/>
      <c r="F66" s="202"/>
      <c r="G66" s="203"/>
      <c r="H66" s="202"/>
      <c r="I66" s="201"/>
      <c r="J66" s="213" t="s">
        <v>18</v>
      </c>
      <c r="K66" s="214"/>
      <c r="L66" s="215">
        <f>UPPER(IF(OR((K66="a"),(K66="as")),J64,IF(OR((K66="b"),(K66="bs")),J68,)))</f>
      </c>
      <c r="M66" s="226"/>
      <c r="N66" s="211"/>
      <c r="O66" s="193"/>
      <c r="P66" s="194"/>
      <c r="Q66" s="197"/>
      <c r="R66" s="198"/>
      <c r="S66" s="199"/>
      <c r="T66" s="199"/>
      <c r="U66" s="20"/>
      <c r="V66" s="20"/>
      <c r="W66" s="20"/>
      <c r="X66" s="20"/>
      <c r="Y66" s="20"/>
    </row>
    <row r="67" spans="1:25" ht="9" customHeight="1">
      <c r="A67" s="189">
        <v>31</v>
      </c>
      <c r="B67" s="190">
        <f>IF(($D67=""),"",VLOOKUP($D67,'[3]Συμμετοχές'!$A$7:$P$38,15))</f>
        <v>0</v>
      </c>
      <c r="C67" s="191">
        <f>IF(($D67=""),"",VLOOKUP($D67,'[3]Συμμετοχές'!$A$7:$P$38,16))</f>
        <v>0</v>
      </c>
      <c r="D67" s="192">
        <v>60</v>
      </c>
      <c r="E67" s="190">
        <f>UPPER(IF(($D67=""),"",VLOOKUP($D67,'[3]Συμμετοχές'!$A$7:$P$308,2)))</f>
      </c>
      <c r="F67" s="190">
        <f>IF(($D67=""),"",VLOOKUP($D67,'[3]Συμμετοχές'!$A$7:$P$308,3))</f>
        <v>0</v>
      </c>
      <c r="G67" s="45" t="s">
        <v>21</v>
      </c>
      <c r="H67" s="190">
        <f>IF(($D67=""),"",VLOOKUP($D67,'[3]Συμμετοχές'!$A$7:$P$308,4))</f>
        <v>0</v>
      </c>
      <c r="I67" s="191"/>
      <c r="J67" s="189" t="s">
        <v>71</v>
      </c>
      <c r="K67" s="217"/>
      <c r="L67" s="209"/>
      <c r="M67" s="227"/>
      <c r="N67" s="194"/>
      <c r="O67" s="193"/>
      <c r="P67" s="194"/>
      <c r="Q67" s="248"/>
      <c r="R67" s="198"/>
      <c r="S67" s="199"/>
      <c r="T67" s="199"/>
      <c r="U67" s="20"/>
      <c r="V67" s="20"/>
      <c r="W67" s="20"/>
      <c r="X67" s="20"/>
      <c r="Y67" s="20"/>
    </row>
    <row r="68" spans="1:25" ht="9" customHeight="1">
      <c r="A68" s="189"/>
      <c r="B68" s="201"/>
      <c r="C68" s="201"/>
      <c r="D68" s="201"/>
      <c r="E68" s="202"/>
      <c r="F68" s="202"/>
      <c r="G68" s="203"/>
      <c r="H68" s="204"/>
      <c r="I68" s="205" t="s">
        <v>33</v>
      </c>
      <c r="J68" s="206" t="str">
        <f>UPPER(IF(OR((I68="a"),(I68="as")),E67,IF(OR((I68="b"),(I68="bs")),E69,)))</f>
        <v>ΝΕΚΤΑΡΙΟΣ</v>
      </c>
      <c r="K68" s="219"/>
      <c r="L68" s="211"/>
      <c r="M68" s="195"/>
      <c r="N68" s="194"/>
      <c r="O68" s="193"/>
      <c r="P68" s="194"/>
      <c r="Q68" s="248"/>
      <c r="R68" s="198"/>
      <c r="S68" s="199"/>
      <c r="T68" s="199"/>
      <c r="U68" s="20"/>
      <c r="V68" s="20"/>
      <c r="W68" s="20"/>
      <c r="X68" s="20"/>
      <c r="Y68" s="20"/>
    </row>
    <row r="69" spans="1:25" ht="9" customHeight="1">
      <c r="A69" s="189">
        <v>32</v>
      </c>
      <c r="B69" s="190">
        <f>IF(($D69=""),"",VLOOKUP($D69,'[3]Συμμετοχές'!$A$7:$P$38,15))</f>
        <v>0</v>
      </c>
      <c r="C69" s="191">
        <f>IF(($D69=""),"",VLOOKUP($D69,'[3]Συμμετοχές'!$A$7:$P$38,16))</f>
        <v>580</v>
      </c>
      <c r="D69" s="192">
        <v>2</v>
      </c>
      <c r="E69" s="190" t="str">
        <f>UPPER(IF(($D69=""),"",VLOOKUP($D69,'[3]Συμμετοχές'!$A$7:$P$38,2)))</f>
        <v>ΝΕΚΤΑΡΙΟΣ</v>
      </c>
      <c r="F69" s="190" t="str">
        <f>IF(($D69=""),"",VLOOKUP($D69,'[3]Συμμετοχές'!$A$7:$P$38,3))</f>
        <v>ΠΑΝΑΓΙΩΤΗΣ</v>
      </c>
      <c r="G69" s="190"/>
      <c r="H69" s="190" t="str">
        <f>IF(($D69=""),"",VLOOKUP($D69,'[3]Συμμετοχές'!$A$7:$P$38,4))</f>
        <v>ΗΡΑΚΛΕΙΟ</v>
      </c>
      <c r="I69" s="208"/>
      <c r="J69" s="209"/>
      <c r="K69" s="202"/>
      <c r="L69" s="194"/>
      <c r="M69" s="195"/>
      <c r="N69" s="194"/>
      <c r="O69" s="196"/>
      <c r="P69" s="194"/>
      <c r="Q69" s="248"/>
      <c r="R69" s="198"/>
      <c r="S69" s="199"/>
      <c r="T69" s="199"/>
      <c r="U69" s="20"/>
      <c r="V69" s="20"/>
      <c r="W69" s="20"/>
      <c r="X69" s="20"/>
      <c r="Y69" s="20"/>
    </row>
    <row r="70" spans="1:25" ht="6.75" customHeight="1">
      <c r="A70" s="249"/>
      <c r="B70" s="250"/>
      <c r="C70" s="250"/>
      <c r="D70" s="250"/>
      <c r="E70" s="251"/>
      <c r="F70" s="251"/>
      <c r="G70" s="251"/>
      <c r="H70" s="251"/>
      <c r="I70" s="252"/>
      <c r="J70" s="253"/>
      <c r="K70" s="254"/>
      <c r="L70" s="255"/>
      <c r="M70" s="256"/>
      <c r="N70" s="255"/>
      <c r="O70" s="254"/>
      <c r="P70" s="255"/>
      <c r="Q70" s="256"/>
      <c r="R70" s="257"/>
      <c r="S70" s="20"/>
      <c r="T70" s="20"/>
      <c r="U70" s="20"/>
      <c r="V70" s="20"/>
      <c r="W70" s="20"/>
      <c r="X70" s="20"/>
      <c r="Y70" s="20"/>
    </row>
    <row r="71" spans="1:25" ht="10.5" customHeight="1">
      <c r="A71" s="258" t="s">
        <v>43</v>
      </c>
      <c r="B71" s="259"/>
      <c r="C71" s="260"/>
      <c r="D71" s="261" t="s">
        <v>44</v>
      </c>
      <c r="E71" s="262" t="s">
        <v>45</v>
      </c>
      <c r="F71" s="263"/>
      <c r="G71" s="263"/>
      <c r="H71" s="264"/>
      <c r="I71" s="261" t="s">
        <v>44</v>
      </c>
      <c r="J71" s="263" t="s">
        <v>46</v>
      </c>
      <c r="K71" s="265"/>
      <c r="L71" s="262" t="s">
        <v>47</v>
      </c>
      <c r="M71" s="266"/>
      <c r="N71" s="267" t="s">
        <v>48</v>
      </c>
      <c r="O71" s="268"/>
      <c r="P71" s="268"/>
      <c r="Q71" s="266"/>
      <c r="R71" s="103"/>
      <c r="S71" s="20"/>
      <c r="T71" s="20"/>
      <c r="U71" s="20"/>
      <c r="V71" s="20"/>
      <c r="W71" s="20"/>
      <c r="X71" s="20"/>
      <c r="Y71" s="20"/>
    </row>
    <row r="72" spans="1:25" ht="9" customHeight="1">
      <c r="A72" s="269" t="s">
        <v>49</v>
      </c>
      <c r="B72" s="270"/>
      <c r="C72" s="271"/>
      <c r="D72" s="272" t="s">
        <v>16</v>
      </c>
      <c r="E72" s="105" t="str">
        <f>'[3]Συμμετοχές'!B7</f>
        <v>ΤΣΟΥΡΒΕΛΟΎΔΗΣ</v>
      </c>
      <c r="F72" s="273"/>
      <c r="G72" s="105"/>
      <c r="H72" s="274"/>
      <c r="I72" s="272" t="s">
        <v>16</v>
      </c>
      <c r="J72" s="273"/>
      <c r="K72" s="275"/>
      <c r="L72" s="270"/>
      <c r="M72" s="276"/>
      <c r="N72" s="277" t="s">
        <v>50</v>
      </c>
      <c r="O72" s="115"/>
      <c r="P72" s="115"/>
      <c r="Q72" s="278"/>
      <c r="R72" s="103"/>
      <c r="S72" s="20"/>
      <c r="T72" s="20"/>
      <c r="U72" s="20"/>
      <c r="V72" s="20"/>
      <c r="W72" s="20"/>
      <c r="X72" s="20"/>
      <c r="Y72" s="20"/>
    </row>
    <row r="73" spans="1:25" ht="9" customHeight="1">
      <c r="A73" s="279" t="s">
        <v>51</v>
      </c>
      <c r="B73" s="280"/>
      <c r="C73" s="281"/>
      <c r="D73" s="282" t="s">
        <v>20</v>
      </c>
      <c r="E73" s="117" t="str">
        <f>'[3]Συμμετοχές'!B8</f>
        <v>ΝΕΚΤΑΡΙΟΣ</v>
      </c>
      <c r="F73" s="283"/>
      <c r="G73" s="117"/>
      <c r="H73" s="284"/>
      <c r="I73" s="282" t="s">
        <v>20</v>
      </c>
      <c r="J73" s="283"/>
      <c r="K73" s="285"/>
      <c r="L73" s="280"/>
      <c r="M73" s="286"/>
      <c r="N73" s="125"/>
      <c r="O73" s="287"/>
      <c r="P73" s="288"/>
      <c r="Q73" s="289"/>
      <c r="R73" s="103"/>
      <c r="S73" s="20"/>
      <c r="T73" s="20"/>
      <c r="U73" s="20"/>
      <c r="V73" s="20"/>
      <c r="W73" s="20"/>
      <c r="X73" s="20"/>
      <c r="Y73" s="20"/>
    </row>
    <row r="74" spans="1:25" ht="9" customHeight="1">
      <c r="A74" s="290" t="s">
        <v>52</v>
      </c>
      <c r="B74" s="288"/>
      <c r="C74" s="291"/>
      <c r="D74" s="282" t="s">
        <v>23</v>
      </c>
      <c r="E74" s="117" t="str">
        <f>'[3]Συμμετοχές'!B9</f>
        <v>ΠΑΓΙΟΣ</v>
      </c>
      <c r="F74" s="283"/>
      <c r="G74" s="117"/>
      <c r="H74" s="284"/>
      <c r="I74" s="282" t="s">
        <v>23</v>
      </c>
      <c r="J74" s="283"/>
      <c r="K74" s="285"/>
      <c r="L74" s="280"/>
      <c r="M74" s="286"/>
      <c r="N74" s="277" t="s">
        <v>53</v>
      </c>
      <c r="O74" s="115"/>
      <c r="P74" s="115"/>
      <c r="Q74" s="278"/>
      <c r="R74" s="103"/>
      <c r="S74" s="20"/>
      <c r="T74" s="20"/>
      <c r="U74" s="20"/>
      <c r="V74" s="20"/>
      <c r="W74" s="20"/>
      <c r="X74" s="20"/>
      <c r="Y74" s="20"/>
    </row>
    <row r="75" spans="1:25" ht="9" customHeight="1">
      <c r="A75" s="104"/>
      <c r="B75" s="292"/>
      <c r="C75" s="271"/>
      <c r="D75" s="282" t="s">
        <v>25</v>
      </c>
      <c r="E75" s="117" t="str">
        <f>'[3]Συμμετοχές'!B10</f>
        <v>ΚΑΤΣΙΚΑΝΔΡΆΚΗΣ</v>
      </c>
      <c r="F75" s="283"/>
      <c r="G75" s="117"/>
      <c r="H75" s="284"/>
      <c r="I75" s="282" t="s">
        <v>25</v>
      </c>
      <c r="J75" s="283"/>
      <c r="K75" s="285"/>
      <c r="L75" s="280"/>
      <c r="M75" s="286"/>
      <c r="N75" s="279"/>
      <c r="O75" s="285"/>
      <c r="P75" s="280"/>
      <c r="Q75" s="286"/>
      <c r="R75" s="103"/>
      <c r="S75" s="20"/>
      <c r="T75" s="20"/>
      <c r="U75" s="20"/>
      <c r="V75" s="20"/>
      <c r="W75" s="20"/>
      <c r="X75" s="20"/>
      <c r="Y75" s="20"/>
    </row>
    <row r="76" spans="1:25" ht="9" customHeight="1">
      <c r="A76" s="293" t="s">
        <v>54</v>
      </c>
      <c r="B76" s="294"/>
      <c r="C76" s="295"/>
      <c r="D76" s="282" t="s">
        <v>27</v>
      </c>
      <c r="E76" s="117" t="str">
        <f>'[3]Συμμετοχές'!B11</f>
        <v>ΒΡΑΝΑΣ</v>
      </c>
      <c r="F76" s="283"/>
      <c r="G76" s="117"/>
      <c r="H76" s="284"/>
      <c r="I76" s="282" t="s">
        <v>27</v>
      </c>
      <c r="J76" s="283"/>
      <c r="K76" s="285"/>
      <c r="L76" s="280"/>
      <c r="M76" s="286"/>
      <c r="N76" s="290"/>
      <c r="O76" s="287"/>
      <c r="P76" s="288"/>
      <c r="Q76" s="289"/>
      <c r="R76" s="103"/>
      <c r="S76" s="20"/>
      <c r="T76" s="20"/>
      <c r="U76" s="20"/>
      <c r="V76" s="20"/>
      <c r="W76" s="20"/>
      <c r="X76" s="20"/>
      <c r="Y76" s="20"/>
    </row>
    <row r="77" spans="1:25" ht="9" customHeight="1">
      <c r="A77" s="269" t="s">
        <v>49</v>
      </c>
      <c r="B77" s="270"/>
      <c r="C77" s="271"/>
      <c r="D77" s="282" t="s">
        <v>28</v>
      </c>
      <c r="E77" s="117" t="str">
        <f>'[3]Συμμετοχές'!B12</f>
        <v>ΧΑΛΕΠΗΣ</v>
      </c>
      <c r="F77" s="283"/>
      <c r="G77" s="117"/>
      <c r="H77" s="284"/>
      <c r="I77" s="282" t="s">
        <v>28</v>
      </c>
      <c r="J77" s="283"/>
      <c r="K77" s="285"/>
      <c r="L77" s="280"/>
      <c r="M77" s="286"/>
      <c r="N77" s="277" t="s">
        <v>55</v>
      </c>
      <c r="O77" s="115"/>
      <c r="P77" s="115"/>
      <c r="Q77" s="278"/>
      <c r="R77" s="103"/>
      <c r="S77" s="20"/>
      <c r="T77" s="20"/>
      <c r="U77" s="20"/>
      <c r="V77" s="20"/>
      <c r="W77" s="20"/>
      <c r="X77" s="20"/>
      <c r="Y77" s="20"/>
    </row>
    <row r="78" spans="1:25" ht="9" customHeight="1">
      <c r="A78" s="279" t="s">
        <v>56</v>
      </c>
      <c r="B78" s="280"/>
      <c r="C78" s="118"/>
      <c r="D78" s="282" t="s">
        <v>29</v>
      </c>
      <c r="E78" s="117" t="str">
        <f>'[3]Συμμετοχές'!B13</f>
        <v>ΚΑΛΛΕΡΓΗΣ</v>
      </c>
      <c r="F78" s="283"/>
      <c r="G78" s="117"/>
      <c r="H78" s="284"/>
      <c r="I78" s="282" t="s">
        <v>29</v>
      </c>
      <c r="J78" s="283"/>
      <c r="K78" s="285"/>
      <c r="L78" s="280"/>
      <c r="M78" s="286"/>
      <c r="N78" s="279" t="str">
        <f>'[3]Week SetUp'!E10</f>
        <v>ΛΥΡΗΣ ΓΙΩΡΓΟΣ</v>
      </c>
      <c r="O78" s="285"/>
      <c r="P78" s="280"/>
      <c r="Q78" s="286"/>
      <c r="R78" s="103"/>
      <c r="S78" s="20"/>
      <c r="T78" s="20"/>
      <c r="U78" s="20"/>
      <c r="V78" s="20"/>
      <c r="W78" s="20"/>
      <c r="X78" s="20"/>
      <c r="Y78" s="20"/>
    </row>
    <row r="79" spans="1:25" ht="9" customHeight="1">
      <c r="A79" s="290" t="s">
        <v>57</v>
      </c>
      <c r="B79" s="288"/>
      <c r="C79" s="129"/>
      <c r="D79" s="296" t="s">
        <v>30</v>
      </c>
      <c r="E79" s="127" t="str">
        <f>'[3]Συμμετοχές'!B14</f>
        <v>ΞΗΡΟΥΔΑΚΗΣ</v>
      </c>
      <c r="F79" s="297"/>
      <c r="G79" s="127"/>
      <c r="H79" s="298"/>
      <c r="I79" s="296" t="s">
        <v>30</v>
      </c>
      <c r="J79" s="297"/>
      <c r="K79" s="287"/>
      <c r="L79" s="288"/>
      <c r="M79" s="289"/>
      <c r="N79" s="290"/>
      <c r="O79" s="287"/>
      <c r="P79" s="288"/>
      <c r="Q79" s="140">
        <f>MIN(4,'[3]Συμμετοχές'!R5)</f>
        <v>4</v>
      </c>
      <c r="R79" s="103"/>
      <c r="S79" s="20"/>
      <c r="T79" s="20"/>
      <c r="U79" s="20"/>
      <c r="V79" s="20"/>
      <c r="W79" s="20"/>
      <c r="X79" s="20"/>
      <c r="Y79" s="20"/>
    </row>
  </sheetData>
  <sheetProtection/>
  <mergeCells count="8">
    <mergeCell ref="N74:Q74"/>
    <mergeCell ref="N77:Q77"/>
    <mergeCell ref="A1:F1"/>
    <mergeCell ref="J1:L1"/>
    <mergeCell ref="A2:H2"/>
    <mergeCell ref="J2:L2"/>
    <mergeCell ref="A4:C4"/>
    <mergeCell ref="N72:Q72"/>
  </mergeCells>
  <conditionalFormatting sqref="I8 K10 I12 M14 I16 K18 I20 W20:Y20 O22 I24 K26 W26:Y26 I28 M30 I32 W33:Y33 K34 I36 O39 W39:Y39 I40 K42 I44 M46 I48 K50 I52 O54 I56 K58 I60 M62 I64 K66 I68">
    <cfRule type="cellIs" priority="3" dxfId="16" operator="equal">
      <formula>"a"</formula>
    </cfRule>
  </conditionalFormatting>
  <conditionalFormatting sqref="I8 K10 I12 M14 I16 K18 I20 W20:Y20 O22 I24 K26 W26:Y26 I28 M30 I32 W33:Y33 K34 I36 O39 W39:Y39 I40 K42 I44 M46 I48 K50 I52 O54 I56 K58 I60 M62 I64 K66 I68">
    <cfRule type="cellIs" priority="2" dxfId="16" operator="equal">
      <formula>"b"</formula>
    </cfRule>
  </conditionalFormatting>
  <conditionalFormatting sqref="D7 D9 D11 D13 D15 D17 D19 D21 D23 D25 D27 D29 D31 D33 D35 D37 D39 D41 D43 D45 D47 D49 D51 D53 D55 D57 D59 D61 D63 D65 D67 D69">
    <cfRule type="notContainsBlanks" priority="1" dxfId="17">
      <formula>LEN(TRIM(D7))&gt;0</formula>
    </cfRule>
  </conditionalFormatting>
  <printOptions/>
  <pageMargins left="0.31496062992125984" right="0.11811023622047245" top="0.7480314960629921" bottom="0.7480314960629921"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0000FF"/>
  </sheetPr>
  <dimension ref="A1:U79"/>
  <sheetViews>
    <sheetView showGridLines="0" zoomScalePageLayoutView="0" workbookViewId="0" topLeftCell="A4">
      <selection activeCell="N25" sqref="N25"/>
    </sheetView>
  </sheetViews>
  <sheetFormatPr defaultColWidth="17.28125" defaultRowHeight="15.75" customHeight="1"/>
  <cols>
    <col min="1" max="1" width="4.140625" style="9" customWidth="1"/>
    <col min="2" max="2" width="3.28125" style="9" customWidth="1"/>
    <col min="3" max="3" width="4.8515625" style="9" customWidth="1"/>
    <col min="4" max="4" width="4.421875" style="9" customWidth="1"/>
    <col min="5" max="5" width="11.7109375" style="9" customWidth="1"/>
    <col min="6" max="6" width="5.7109375" style="9" customWidth="1"/>
    <col min="7" max="7" width="4.57421875" style="9" customWidth="1"/>
    <col min="8" max="8" width="8.00390625" style="9" customWidth="1"/>
    <col min="9" max="9" width="2.57421875" style="9" customWidth="1"/>
    <col min="10" max="10" width="13.140625" style="9" customWidth="1"/>
    <col min="11" max="11" width="2.57421875" style="9" customWidth="1"/>
    <col min="12" max="12" width="9.7109375" style="9" customWidth="1"/>
    <col min="13" max="13" width="2.57421875" style="9" customWidth="1"/>
    <col min="14" max="14" width="10.28125" style="9" customWidth="1"/>
    <col min="15" max="15" width="2.57421875" style="9" customWidth="1"/>
    <col min="16" max="16" width="9.28125" style="9" customWidth="1"/>
    <col min="17" max="17" width="2.421875" style="9" customWidth="1"/>
    <col min="18" max="18" width="10.00390625" style="9" hidden="1" customWidth="1"/>
    <col min="19" max="19" width="9.57421875" style="9" hidden="1" customWidth="1"/>
    <col min="20" max="20" width="53.57421875" style="9" customWidth="1"/>
    <col min="21" max="21" width="10.00390625" style="9" hidden="1" customWidth="1"/>
    <col min="22" max="16384" width="17.28125" style="9" customWidth="1"/>
  </cols>
  <sheetData>
    <row r="1" spans="1:21" ht="21.75" customHeight="1">
      <c r="A1" s="1" t="str">
        <f>'[2]Week SetUp'!A6</f>
        <v>5ο Παγκρήτιο Βετεράνων Ρέθυμνο</v>
      </c>
      <c r="B1" s="2"/>
      <c r="C1" s="2"/>
      <c r="D1" s="2"/>
      <c r="E1" s="2"/>
      <c r="F1" s="2"/>
      <c r="G1" s="2"/>
      <c r="H1" s="3"/>
      <c r="I1" s="4"/>
      <c r="J1" s="5" t="str">
        <f>'[2]Week SetUp'!A12</f>
        <v>ΑΝΔΡΩΝ 50+</v>
      </c>
      <c r="K1" s="6"/>
      <c r="L1" s="7"/>
      <c r="M1" s="4"/>
      <c r="N1" s="4" t="s">
        <v>0</v>
      </c>
      <c r="O1" s="4"/>
      <c r="P1" s="3"/>
      <c r="Q1" s="4"/>
      <c r="R1" s="8"/>
      <c r="S1" s="8"/>
      <c r="T1" s="8"/>
      <c r="U1" s="8"/>
    </row>
    <row r="2" spans="1:21" ht="12.75">
      <c r="A2" s="10" t="str">
        <f>'[2]Week SetUp'!$A$8</f>
        <v>Ζ΄ ΕΝΩΣΗ</v>
      </c>
      <c r="B2" s="2"/>
      <c r="C2" s="2"/>
      <c r="D2" s="2"/>
      <c r="E2" s="2"/>
      <c r="F2" s="2"/>
      <c r="G2" s="2"/>
      <c r="H2" s="11"/>
      <c r="I2" s="12"/>
      <c r="J2" s="13" t="s">
        <v>1</v>
      </c>
      <c r="K2" s="2"/>
      <c r="L2" s="2"/>
      <c r="M2" s="12"/>
      <c r="N2" s="11"/>
      <c r="O2" s="12"/>
      <c r="P2" s="11"/>
      <c r="Q2" s="12"/>
      <c r="R2" s="11"/>
      <c r="S2" s="11"/>
      <c r="T2" s="11"/>
      <c r="U2" s="11"/>
    </row>
    <row r="3" spans="1:21" ht="11.25" customHeight="1">
      <c r="A3" s="14" t="s">
        <v>2</v>
      </c>
      <c r="B3" s="2"/>
      <c r="C3" s="2"/>
      <c r="D3" s="15"/>
      <c r="E3" s="15"/>
      <c r="F3" s="14" t="s">
        <v>3</v>
      </c>
      <c r="G3" s="2"/>
      <c r="H3" s="2"/>
      <c r="I3" s="16"/>
      <c r="J3" s="17" t="s">
        <v>4</v>
      </c>
      <c r="K3" s="16"/>
      <c r="L3" s="15" t="s">
        <v>5</v>
      </c>
      <c r="M3" s="16"/>
      <c r="N3" s="15"/>
      <c r="O3" s="16"/>
      <c r="P3" s="18" t="s">
        <v>6</v>
      </c>
      <c r="Q3" s="2"/>
      <c r="R3" s="2"/>
      <c r="S3" s="2"/>
      <c r="T3" s="19"/>
      <c r="U3" s="20"/>
    </row>
    <row r="4" spans="1:21" ht="11.25" customHeight="1">
      <c r="A4" s="21" t="str">
        <f>'[2]Week SetUp'!$A$10</f>
        <v>16-18/10/2015</v>
      </c>
      <c r="B4" s="22"/>
      <c r="C4" s="22"/>
      <c r="D4" s="23"/>
      <c r="E4" s="23"/>
      <c r="F4" s="24" t="str">
        <f>'[2]Week SetUp'!$C$10</f>
        <v>Ο.Α. ΡΕΘΥΜΝΟΥ</v>
      </c>
      <c r="G4" s="22"/>
      <c r="H4" s="23"/>
      <c r="I4" s="25"/>
      <c r="J4" s="26" t="str">
        <f>'[2]Week SetUp'!$D$10</f>
        <v>ΡΕΘΥΜΝΟ</v>
      </c>
      <c r="K4" s="25"/>
      <c r="L4" s="27" t="str">
        <f>'[2]Week SetUp'!$A$12</f>
        <v>ΑΝΔΡΩΝ 50+</v>
      </c>
      <c r="M4" s="25"/>
      <c r="N4" s="23"/>
      <c r="O4" s="28" t="str">
        <f>'[2]Week SetUp'!$E$10</f>
        <v>ΛΥΡΗΣ ΓΙΩΡΓΟΣ</v>
      </c>
      <c r="P4" s="29"/>
      <c r="Q4" s="29"/>
      <c r="R4" s="29"/>
      <c r="S4" s="29"/>
      <c r="T4" s="30"/>
      <c r="U4" s="31"/>
    </row>
    <row r="5" spans="1:21" ht="9.75" customHeight="1">
      <c r="A5" s="32"/>
      <c r="B5" s="33" t="s">
        <v>7</v>
      </c>
      <c r="C5" s="33" t="s">
        <v>8</v>
      </c>
      <c r="D5" s="33" t="s">
        <v>9</v>
      </c>
      <c r="E5" s="34" t="s">
        <v>10</v>
      </c>
      <c r="F5" s="34" t="s">
        <v>11</v>
      </c>
      <c r="G5" s="34"/>
      <c r="H5" s="34" t="s">
        <v>4</v>
      </c>
      <c r="I5" s="34"/>
      <c r="J5" s="33" t="s">
        <v>12</v>
      </c>
      <c r="K5" s="35"/>
      <c r="L5" s="33" t="s">
        <v>13</v>
      </c>
      <c r="M5" s="35"/>
      <c r="N5" s="33" t="s">
        <v>14</v>
      </c>
      <c r="O5" s="35"/>
      <c r="P5" s="33" t="s">
        <v>15</v>
      </c>
      <c r="Q5" s="36"/>
      <c r="R5" s="37"/>
      <c r="S5" s="37"/>
      <c r="T5" s="20"/>
      <c r="U5" s="20"/>
    </row>
    <row r="6" spans="1:21" ht="3.75" customHeight="1">
      <c r="A6" s="38"/>
      <c r="B6" s="39"/>
      <c r="C6" s="39"/>
      <c r="D6" s="39"/>
      <c r="E6" s="40"/>
      <c r="F6" s="40"/>
      <c r="G6" s="20"/>
      <c r="H6" s="40"/>
      <c r="I6" s="41"/>
      <c r="J6" s="39"/>
      <c r="K6" s="41"/>
      <c r="L6" s="39"/>
      <c r="M6" s="41"/>
      <c r="N6" s="39"/>
      <c r="O6" s="41"/>
      <c r="P6" s="39"/>
      <c r="Q6" s="42"/>
      <c r="R6" s="20"/>
      <c r="S6" s="20"/>
      <c r="T6" s="20"/>
      <c r="U6" s="43"/>
    </row>
    <row r="7" spans="1:21" ht="10.5" customHeight="1">
      <c r="A7" s="44" t="s">
        <v>16</v>
      </c>
      <c r="B7" s="45"/>
      <c r="C7" s="45">
        <f>IF($D7="","",VLOOKUP($D7,'[2]Συμμετοχες'!$A$7:$P$22,16))</f>
        <v>300</v>
      </c>
      <c r="D7" s="141">
        <v>1</v>
      </c>
      <c r="E7" s="23" t="str">
        <f>UPPER(IF($D7="","",VLOOKUP($D7,'[2]Συμμετοχες'!$A$7:$P$22,2)))</f>
        <v>ΛΑΓΟΥΔΑΚΗΣ</v>
      </c>
      <c r="F7" s="23" t="str">
        <f>IF($D7="","",VLOOKUP($D7,'[2]Συμμετοχες'!$A$7:$P$22,3))</f>
        <v>ΣΤΑΥΡΟΣ</v>
      </c>
      <c r="G7" s="23"/>
      <c r="H7" s="23" t="str">
        <f>IF($D7="","",VLOOKUP($D7,'[2]Συμμετοχες'!$A$7:$P$22,4))</f>
        <v>ΡΕΘΥΜΝΟ</v>
      </c>
      <c r="I7" s="47"/>
      <c r="J7" s="48"/>
      <c r="K7" s="49"/>
      <c r="L7" s="49"/>
      <c r="M7" s="49"/>
      <c r="N7" s="49"/>
      <c r="O7" s="50"/>
      <c r="P7" s="49"/>
      <c r="Q7" s="50"/>
      <c r="R7" s="20"/>
      <c r="S7" s="20"/>
      <c r="T7" s="20"/>
      <c r="U7" s="51" t="s">
        <v>17</v>
      </c>
    </row>
    <row r="8" spans="1:21" ht="9" customHeight="1">
      <c r="A8" s="52"/>
      <c r="B8" s="53"/>
      <c r="C8" s="53"/>
      <c r="D8" s="53"/>
      <c r="E8" s="54"/>
      <c r="F8" s="54"/>
      <c r="G8" s="37"/>
      <c r="H8" s="55" t="s">
        <v>18</v>
      </c>
      <c r="I8" s="142" t="s">
        <v>19</v>
      </c>
      <c r="J8" s="57" t="str">
        <f>UPPER(IF(OR(I8="a",I8="as"),E7,IF(OR(I8="b",I8="bs"),E9,)))</f>
        <v>ΛΑΓΟΥΔΑΚΗΣ</v>
      </c>
      <c r="K8" s="45"/>
      <c r="L8" s="49"/>
      <c r="M8" s="49"/>
      <c r="N8" s="49"/>
      <c r="O8" s="50"/>
      <c r="P8" s="49"/>
      <c r="Q8" s="50"/>
      <c r="R8" s="20"/>
      <c r="S8" s="20"/>
      <c r="T8" s="20"/>
      <c r="U8" s="58" t="s">
        <v>17</v>
      </c>
    </row>
    <row r="9" spans="1:21" ht="9" customHeight="1">
      <c r="A9" s="52" t="s">
        <v>20</v>
      </c>
      <c r="B9" s="45">
        <f>IF($D9="","",VLOOKUP($D9,'[2]Συμμετοχες'!$A$7:$P$22,15))</f>
        <v>0</v>
      </c>
      <c r="C9" s="45">
        <f>IF($D9="","",VLOOKUP($D9,'[2]Συμμετοχες'!$A$7:$P$22,16))</f>
        <v>0</v>
      </c>
      <c r="D9" s="141">
        <v>30</v>
      </c>
      <c r="E9" s="45">
        <f>UPPER(IF($D9="","",VLOOKUP($D9,'[2]Συμμετοχες'!$A$7:$P$22,2)))</f>
      </c>
      <c r="F9" s="45">
        <f>IF($D9="","",VLOOKUP($D9,'[2]Συμμετοχες'!$A$7:$P$22,3))</f>
        <v>0</v>
      </c>
      <c r="G9" s="45" t="s">
        <v>21</v>
      </c>
      <c r="H9" s="45">
        <f>IF($D9="","",VLOOKUP($D9,'[2]Συμμετοχες'!$A$7:$P$22,4))</f>
        <v>0</v>
      </c>
      <c r="I9" s="59"/>
      <c r="J9" s="60" t="s">
        <v>58</v>
      </c>
      <c r="K9" s="61"/>
      <c r="L9" s="62"/>
      <c r="M9" s="49"/>
      <c r="N9" s="49"/>
      <c r="O9" s="50"/>
      <c r="P9" s="49"/>
      <c r="Q9" s="50"/>
      <c r="R9" s="20"/>
      <c r="S9" s="20"/>
      <c r="T9" s="20"/>
      <c r="U9" s="58" t="s">
        <v>17</v>
      </c>
    </row>
    <row r="10" spans="1:21" ht="9" customHeight="1">
      <c r="A10" s="52"/>
      <c r="B10" s="53"/>
      <c r="C10" s="53"/>
      <c r="D10" s="63"/>
      <c r="E10" s="54"/>
      <c r="F10" s="54"/>
      <c r="G10" s="37"/>
      <c r="H10" s="54"/>
      <c r="I10" s="53"/>
      <c r="J10" s="64" t="s">
        <v>18</v>
      </c>
      <c r="K10" s="143"/>
      <c r="L10" s="66">
        <f>UPPER(IF(OR(K10="a",K10="as"),J8,IF(OR(K10="b",K10="bs"),J12,)))</f>
      </c>
      <c r="M10" s="45"/>
      <c r="N10" s="49"/>
      <c r="O10" s="49"/>
      <c r="P10" s="49"/>
      <c r="Q10" s="50"/>
      <c r="R10" s="20"/>
      <c r="S10" s="20"/>
      <c r="T10" s="20"/>
      <c r="U10" s="58" t="s">
        <v>17</v>
      </c>
    </row>
    <row r="11" spans="1:21" ht="9" customHeight="1">
      <c r="A11" s="52" t="s">
        <v>23</v>
      </c>
      <c r="B11" s="45">
        <f>IF($D11="","",VLOOKUP($D11,'[2]Συμμετοχες'!$A$7:$P$22,15))</f>
        <v>0</v>
      </c>
      <c r="C11" s="45">
        <f>IF($D11="","",VLOOKUP($D11,'[2]Συμμετοχες'!$A$7:$P$22,16))</f>
        <v>10</v>
      </c>
      <c r="D11" s="141">
        <v>5</v>
      </c>
      <c r="E11" s="45" t="str">
        <f>UPPER(IF($D11="","",VLOOKUP($D11,'[2]Συμμετοχες'!$A$7:$P$22,2)))</f>
        <v>ΠΑΠΑΤΖΑΝΗΣ</v>
      </c>
      <c r="F11" s="45" t="str">
        <f>IF($D11="","",VLOOKUP($D11,'[2]Συμμετοχες'!$A$7:$P$22,3))</f>
        <v>ΑΝΤΩΝΙΟΣ</v>
      </c>
      <c r="G11" s="67"/>
      <c r="H11" s="45" t="str">
        <f>IF($D11="","",VLOOKUP($D11,'[2]Συμμετοχες'!$A$7:$P$22,4))</f>
        <v>ΗΡΑΚΛΕΙΟ</v>
      </c>
      <c r="I11" s="47"/>
      <c r="J11" s="48"/>
      <c r="K11" s="68"/>
      <c r="L11" s="60"/>
      <c r="M11" s="69"/>
      <c r="N11" s="62"/>
      <c r="O11" s="49"/>
      <c r="P11" s="49"/>
      <c r="Q11" s="50"/>
      <c r="R11" s="20"/>
      <c r="S11" s="20"/>
      <c r="T11" s="20"/>
      <c r="U11" s="58" t="s">
        <v>17</v>
      </c>
    </row>
    <row r="12" spans="1:21" ht="9" customHeight="1">
      <c r="A12" s="52"/>
      <c r="B12" s="53"/>
      <c r="C12" s="53"/>
      <c r="D12" s="63"/>
      <c r="E12" s="54"/>
      <c r="F12" s="54"/>
      <c r="G12" s="37"/>
      <c r="H12" s="55" t="s">
        <v>18</v>
      </c>
      <c r="I12" s="142" t="s">
        <v>19</v>
      </c>
      <c r="J12" s="57" t="str">
        <f>UPPER(IF(OR(I12="a",I12="as"),E11,IF(OR(I12="b",I12="bs"),E13,)))</f>
        <v>ΠΑΠΑΤΖΑΝΗΣ</v>
      </c>
      <c r="K12" s="70"/>
      <c r="L12" s="62"/>
      <c r="M12" s="68"/>
      <c r="N12" s="62"/>
      <c r="O12" s="49"/>
      <c r="P12" s="49"/>
      <c r="Q12" s="50"/>
      <c r="R12" s="20"/>
      <c r="S12" s="20"/>
      <c r="T12" s="20"/>
      <c r="U12" s="58" t="s">
        <v>17</v>
      </c>
    </row>
    <row r="13" spans="1:21" ht="9" customHeight="1">
      <c r="A13" s="52" t="s">
        <v>25</v>
      </c>
      <c r="B13" s="45"/>
      <c r="C13" s="45">
        <f>IF($D13="","",VLOOKUP($D13,'[2]Συμμετοχες'!$A$7:$P$22,16))</f>
        <v>0</v>
      </c>
      <c r="D13" s="141">
        <v>30</v>
      </c>
      <c r="E13" s="45">
        <f>UPPER(IF($D13="","",VLOOKUP($D13,'[2]Συμμετοχες'!$A$7:$P$22,2)))</f>
      </c>
      <c r="F13" s="45">
        <f>IF($D13="","",VLOOKUP($D13,'[2]Συμμετοχες'!$A$7:$P$22,3))</f>
        <v>0</v>
      </c>
      <c r="G13" s="45" t="s">
        <v>21</v>
      </c>
      <c r="H13" s="45">
        <f>IF($D13="","",VLOOKUP($D13,'[2]Συμμετοχες'!$A$7:$P$22,4))</f>
        <v>0</v>
      </c>
      <c r="I13" s="71"/>
      <c r="J13" s="60"/>
      <c r="K13" s="54"/>
      <c r="L13" s="49" t="s">
        <v>59</v>
      </c>
      <c r="M13" s="68"/>
      <c r="N13" s="62"/>
      <c r="O13" s="49"/>
      <c r="P13" s="49"/>
      <c r="Q13" s="50"/>
      <c r="R13" s="20"/>
      <c r="S13" s="20"/>
      <c r="T13" s="20"/>
      <c r="U13" s="58" t="s">
        <v>17</v>
      </c>
    </row>
    <row r="14" spans="1:21" ht="9" customHeight="1">
      <c r="A14" s="52"/>
      <c r="B14" s="53"/>
      <c r="C14" s="53"/>
      <c r="D14" s="63"/>
      <c r="E14" s="54"/>
      <c r="F14" s="54"/>
      <c r="G14" s="37"/>
      <c r="H14" s="72"/>
      <c r="I14" s="53"/>
      <c r="J14" s="48"/>
      <c r="K14" s="49"/>
      <c r="L14" s="73" t="s">
        <v>18</v>
      </c>
      <c r="M14" s="143"/>
      <c r="N14" s="66">
        <f>UPPER(IF(OR(M14="a",M14="as"),L10,IF(OR(M14="b",M14="bs"),L18,)))</f>
      </c>
      <c r="O14" s="45"/>
      <c r="P14" s="49"/>
      <c r="Q14" s="50"/>
      <c r="R14" s="20"/>
      <c r="S14" s="20"/>
      <c r="T14" s="74"/>
      <c r="U14" s="58" t="s">
        <v>17</v>
      </c>
    </row>
    <row r="15" spans="1:21" ht="9" customHeight="1">
      <c r="A15" s="44" t="s">
        <v>27</v>
      </c>
      <c r="B15" s="45"/>
      <c r="C15" s="45">
        <f>IF($D15="","",VLOOKUP($D15,'[2]Συμμετοχες'!$A$7:$P$22,16))</f>
        <v>30</v>
      </c>
      <c r="D15" s="141">
        <v>4</v>
      </c>
      <c r="E15" s="23" t="str">
        <f>UPPER(IF($D15="","",VLOOKUP($D15,'[2]Συμμετοχες'!$A$7:$P$22,2)))</f>
        <v>ΛΟΠΕΖ</v>
      </c>
      <c r="F15" s="23" t="str">
        <f>IF($D15="","",VLOOKUP($D15,'[2]Συμμετοχες'!$A$7:$P$22,3))</f>
        <v>ΧΑΪΡΟ</v>
      </c>
      <c r="G15" s="23"/>
      <c r="H15" s="23" t="str">
        <f>IF($D15="","",VLOOKUP($D15,'[2]Συμμετοχες'!$A$7:$P$22,4))</f>
        <v>ΡΕΘΥΜΝΟ</v>
      </c>
      <c r="I15" s="75"/>
      <c r="J15" s="48"/>
      <c r="K15" s="49"/>
      <c r="L15" s="49"/>
      <c r="M15" s="68"/>
      <c r="N15" s="60"/>
      <c r="O15" s="69"/>
      <c r="P15" s="62"/>
      <c r="Q15" s="50"/>
      <c r="R15" s="20"/>
      <c r="S15" s="20"/>
      <c r="T15" s="76"/>
      <c r="U15" s="58" t="s">
        <v>17</v>
      </c>
    </row>
    <row r="16" spans="1:21" ht="9" customHeight="1">
      <c r="A16" s="52"/>
      <c r="B16" s="53"/>
      <c r="C16" s="53"/>
      <c r="D16" s="63"/>
      <c r="E16" s="54"/>
      <c r="F16" s="54"/>
      <c r="G16" s="37"/>
      <c r="H16" s="55" t="s">
        <v>18</v>
      </c>
      <c r="I16" s="142" t="s">
        <v>19</v>
      </c>
      <c r="J16" s="57" t="str">
        <f>UPPER(IF(OR(I16="a",I16="as"),E15,IF(OR(I16="b",I16="bs"),E17,)))</f>
        <v>ΛΟΠΕΖ</v>
      </c>
      <c r="K16" s="45"/>
      <c r="L16" s="49"/>
      <c r="M16" s="68"/>
      <c r="N16" s="62"/>
      <c r="O16" s="68"/>
      <c r="P16" s="62"/>
      <c r="Q16" s="50"/>
      <c r="R16" s="20"/>
      <c r="S16" s="20"/>
      <c r="T16" s="76"/>
      <c r="U16" s="77" t="s">
        <v>17</v>
      </c>
    </row>
    <row r="17" spans="1:21" ht="9" customHeight="1">
      <c r="A17" s="52" t="s">
        <v>28</v>
      </c>
      <c r="B17" s="45"/>
      <c r="C17" s="45">
        <f>IF($D17="","",VLOOKUP($D17,'[2]Συμμετοχες'!$A$7:$P$22,16))</f>
        <v>0</v>
      </c>
      <c r="D17" s="141">
        <v>30</v>
      </c>
      <c r="E17" s="45">
        <f>UPPER(IF($D17="","",VLOOKUP($D17,'[2]Συμμετοχες'!$A$7:$P$22,2)))</f>
      </c>
      <c r="F17" s="45">
        <f>IF($D17="","",VLOOKUP($D17,'[2]Συμμετοχες'!$A$7:$P$22,3))</f>
        <v>0</v>
      </c>
      <c r="G17" s="45" t="s">
        <v>21</v>
      </c>
      <c r="H17" s="45">
        <f>IF($D17="","",VLOOKUP($D17,'[2]Συμμετοχες'!$A$7:$P$22,4))</f>
        <v>0</v>
      </c>
      <c r="I17" s="59"/>
      <c r="J17" s="60"/>
      <c r="K17" s="61"/>
      <c r="L17" s="62"/>
      <c r="M17" s="68"/>
      <c r="N17" s="62"/>
      <c r="O17" s="68"/>
      <c r="P17" s="62"/>
      <c r="Q17" s="50"/>
      <c r="R17" s="20"/>
      <c r="S17" s="20"/>
      <c r="T17" s="78"/>
      <c r="U17" s="37"/>
    </row>
    <row r="18" spans="1:21" ht="9" customHeight="1">
      <c r="A18" s="52"/>
      <c r="B18" s="53"/>
      <c r="C18" s="53"/>
      <c r="D18" s="63"/>
      <c r="E18" s="54"/>
      <c r="F18" s="54"/>
      <c r="G18" s="37"/>
      <c r="H18" s="54"/>
      <c r="I18" s="53"/>
      <c r="J18" s="64" t="s">
        <v>18</v>
      </c>
      <c r="K18" s="143"/>
      <c r="L18" s="66">
        <f>UPPER(IF(OR(K18="a",K18="as"),J16,IF(OR(K18="b",K18="bs"),J20,)))</f>
      </c>
      <c r="M18" s="70"/>
      <c r="N18" s="62"/>
      <c r="O18" s="68"/>
      <c r="P18" s="62"/>
      <c r="Q18" s="50"/>
      <c r="R18" s="20"/>
      <c r="S18" s="20"/>
      <c r="T18" s="2"/>
      <c r="U18" s="20"/>
    </row>
    <row r="19" spans="1:21" ht="9" customHeight="1">
      <c r="A19" s="52" t="s">
        <v>29</v>
      </c>
      <c r="B19" s="45"/>
      <c r="C19" s="45">
        <f>IF($D19="","",VLOOKUP($D19,'[2]Συμμετοχες'!$A$7:$P$22,16))</f>
        <v>0</v>
      </c>
      <c r="D19" s="141">
        <v>9</v>
      </c>
      <c r="E19" s="45" t="str">
        <f>UPPER(IF($D19="","",VLOOKUP($D19,'[2]Συμμετοχες'!$A$7:$P$22,2)))</f>
        <v>ΜΑΡΚΟΥΛΑΚΗΣ</v>
      </c>
      <c r="F19" s="45" t="str">
        <f>IF($D19="","",VLOOKUP($D19,'[2]Συμμετοχες'!$A$7:$P$22,3))</f>
        <v>ΓΙΩΡΓΟΣ</v>
      </c>
      <c r="G19" s="45"/>
      <c r="H19" s="45" t="str">
        <f>IF($D19="","",VLOOKUP($D19,'[2]Συμμετοχες'!$A$7:$P$22,4))</f>
        <v>ΡΕΘΥΜΝΟ</v>
      </c>
      <c r="I19" s="47"/>
      <c r="J19" s="48" t="s">
        <v>58</v>
      </c>
      <c r="K19" s="68"/>
      <c r="L19" s="60"/>
      <c r="M19" s="54"/>
      <c r="N19" s="49"/>
      <c r="O19" s="68"/>
      <c r="P19" s="62"/>
      <c r="Q19" s="50"/>
      <c r="R19" s="20"/>
      <c r="S19" s="20"/>
      <c r="T19" s="2"/>
      <c r="U19" s="20"/>
    </row>
    <row r="20" spans="1:21" ht="9" customHeight="1">
      <c r="A20" s="52"/>
      <c r="B20" s="53"/>
      <c r="C20" s="53"/>
      <c r="D20" s="53"/>
      <c r="E20" s="54"/>
      <c r="F20" s="54"/>
      <c r="G20" s="37"/>
      <c r="H20" s="55" t="s">
        <v>18</v>
      </c>
      <c r="I20" s="142" t="s">
        <v>19</v>
      </c>
      <c r="J20" s="57" t="str">
        <f>UPPER(IF(OR(I20="a",I20="as"),E19,IF(OR(I20="b",I20="bs"),E21,)))</f>
        <v>ΜΑΡΚΟΥΛΑΚΗΣ</v>
      </c>
      <c r="K20" s="70"/>
      <c r="L20" s="62"/>
      <c r="M20" s="49"/>
      <c r="N20" s="49"/>
      <c r="O20" s="68"/>
      <c r="P20" s="62"/>
      <c r="Q20" s="50"/>
      <c r="R20" s="20"/>
      <c r="S20" s="20"/>
      <c r="T20" s="2"/>
      <c r="U20" s="20"/>
    </row>
    <row r="21" spans="1:21" ht="9" customHeight="1">
      <c r="A21" s="52" t="s">
        <v>30</v>
      </c>
      <c r="B21" s="45"/>
      <c r="C21" s="45">
        <f>IF($D21="","",VLOOKUP($D21,'[2]Συμμετοχες'!$A$7:$P$22,16))</f>
        <v>0</v>
      </c>
      <c r="D21" s="141">
        <v>30</v>
      </c>
      <c r="E21" s="45">
        <f>UPPER(IF($D21="","",VLOOKUP($D21,'[2]Συμμετοχες'!$A$7:$P$22,2)))</f>
      </c>
      <c r="F21" s="45">
        <f>IF($D21="","",VLOOKUP($D21,'[2]Συμμετοχες'!$A$7:$P$22,3))</f>
        <v>0</v>
      </c>
      <c r="G21" s="45" t="s">
        <v>21</v>
      </c>
      <c r="H21" s="45">
        <f>IF($D21="","",VLOOKUP($D21,'[2]Συμμετοχες'!$A$7:$P$22,4))</f>
        <v>0</v>
      </c>
      <c r="I21" s="71"/>
      <c r="J21" s="60"/>
      <c r="K21" s="54"/>
      <c r="L21" s="49"/>
      <c r="M21" s="49"/>
      <c r="N21" s="49" t="s">
        <v>31</v>
      </c>
      <c r="O21" s="68"/>
      <c r="P21" s="62"/>
      <c r="Q21" s="50"/>
      <c r="R21" s="20"/>
      <c r="S21" s="20"/>
      <c r="T21" s="2"/>
      <c r="U21" s="20"/>
    </row>
    <row r="22" spans="1:21" ht="9" customHeight="1">
      <c r="A22" s="52"/>
      <c r="B22" s="53"/>
      <c r="C22" s="53"/>
      <c r="D22" s="53"/>
      <c r="E22" s="72"/>
      <c r="F22" s="72"/>
      <c r="G22" s="79"/>
      <c r="H22" s="72"/>
      <c r="I22" s="53"/>
      <c r="J22" s="48"/>
      <c r="K22" s="49"/>
      <c r="L22" s="49"/>
      <c r="M22" s="49"/>
      <c r="N22" s="73" t="s">
        <v>18</v>
      </c>
      <c r="O22" s="143"/>
      <c r="P22" s="66">
        <f>UPPER(IF(OR(O22="a",O22="as"),N14,IF(OR(O22="b",O22="bs"),N30,)))</f>
      </c>
      <c r="Q22" s="45"/>
      <c r="R22" s="20"/>
      <c r="S22" s="20"/>
      <c r="T22" s="76"/>
      <c r="U22" s="20"/>
    </row>
    <row r="23" spans="1:21" ht="9" customHeight="1">
      <c r="A23" s="52" t="s">
        <v>32</v>
      </c>
      <c r="B23" s="45"/>
      <c r="C23" s="45">
        <f>IF($D23="","",VLOOKUP($D23,'[2]Συμμετοχες'!$A$7:$P$22,16))</f>
        <v>0</v>
      </c>
      <c r="D23" s="141">
        <v>30</v>
      </c>
      <c r="E23" s="45">
        <f>UPPER(IF($D23="","",VLOOKUP($D23,'[2]Συμμετοχες'!$A$7:$P$22,2)))</f>
      </c>
      <c r="F23" s="45">
        <f>IF($D23="","",VLOOKUP($D23,'[2]Συμμετοχες'!$A$7:$P$22,3))</f>
        <v>0</v>
      </c>
      <c r="G23" s="45" t="s">
        <v>21</v>
      </c>
      <c r="H23" s="45">
        <f>IF($D23="","",VLOOKUP($D23,'[2]Συμμετοχες'!$A$7:$P$22,4))</f>
        <v>0</v>
      </c>
      <c r="I23" s="47"/>
      <c r="J23" s="48"/>
      <c r="K23" s="49"/>
      <c r="L23" s="49"/>
      <c r="M23" s="49"/>
      <c r="N23" s="49"/>
      <c r="O23" s="68"/>
      <c r="P23" s="60"/>
      <c r="Q23" s="54"/>
      <c r="R23" s="20"/>
      <c r="S23" s="20"/>
      <c r="T23" s="76"/>
      <c r="U23" s="20"/>
    </row>
    <row r="24" spans="1:21" ht="9" customHeight="1">
      <c r="A24" s="52"/>
      <c r="B24" s="53"/>
      <c r="C24" s="53"/>
      <c r="D24" s="80"/>
      <c r="E24" s="54"/>
      <c r="F24" s="54"/>
      <c r="G24" s="37"/>
      <c r="H24" s="55" t="s">
        <v>18</v>
      </c>
      <c r="I24" s="142" t="s">
        <v>33</v>
      </c>
      <c r="J24" s="57" t="str">
        <f>UPPER(IF(OR(I24="a",I24="as"),E23,IF(OR(I24="b",I24="bs"),E25,)))</f>
        <v>ΓΑΓΑΝΗΣ </v>
      </c>
      <c r="K24" s="45"/>
      <c r="L24" s="49"/>
      <c r="M24" s="49"/>
      <c r="N24" s="49"/>
      <c r="O24" s="68"/>
      <c r="P24" s="62"/>
      <c r="Q24" s="50"/>
      <c r="R24" s="20"/>
      <c r="S24" s="20"/>
      <c r="T24" s="76"/>
      <c r="U24" s="20"/>
    </row>
    <row r="25" spans="1:21" ht="9" customHeight="1">
      <c r="A25" s="52" t="s">
        <v>34</v>
      </c>
      <c r="B25" s="45">
        <f>IF($D25="","",VLOOKUP($D25,'[2]Συμμετοχες'!$A$7:$P$22,15))</f>
        <v>0</v>
      </c>
      <c r="C25" s="45">
        <f>IF($D25="","",VLOOKUP($D25,'[2]Συμμετοχες'!$A$7:$P$22,16))</f>
        <v>0</v>
      </c>
      <c r="D25" s="141">
        <v>7</v>
      </c>
      <c r="E25" s="45" t="str">
        <f>UPPER(IF($D25="","",VLOOKUP($D25,'[2]Συμμετοχες'!$A$7:$P$22,2)))</f>
        <v>ΓΑΓΑΝΗΣ </v>
      </c>
      <c r="F25" s="45" t="str">
        <f>IF($D25="","",VLOOKUP($D25,'[2]Συμμετοχες'!$A$7:$P$22,3))</f>
        <v>ΠΑΝΤΕΛΗΣ</v>
      </c>
      <c r="G25" s="45"/>
      <c r="H25" s="45" t="str">
        <f>IF($D25="","",VLOOKUP($D25,'[2]Συμμετοχες'!$A$7:$P$22,4))</f>
        <v>ΡΕΘΥΜΝΟ</v>
      </c>
      <c r="I25" s="59"/>
      <c r="J25" s="60" t="s">
        <v>60</v>
      </c>
      <c r="K25" s="61"/>
      <c r="L25" s="62"/>
      <c r="M25" s="49"/>
      <c r="N25" s="49"/>
      <c r="O25" s="68"/>
      <c r="P25" s="62"/>
      <c r="Q25" s="50"/>
      <c r="R25" s="20"/>
      <c r="S25" s="20"/>
      <c r="T25" s="76"/>
      <c r="U25" s="20"/>
    </row>
    <row r="26" spans="1:21" ht="9" customHeight="1">
      <c r="A26" s="52"/>
      <c r="B26" s="53"/>
      <c r="C26" s="53"/>
      <c r="D26" s="63"/>
      <c r="E26" s="54"/>
      <c r="F26" s="54"/>
      <c r="G26" s="37"/>
      <c r="H26" s="54"/>
      <c r="I26" s="53"/>
      <c r="J26" s="64" t="s">
        <v>18</v>
      </c>
      <c r="K26" s="143"/>
      <c r="L26" s="66">
        <f>UPPER(IF(OR(K26="a",K26="as"),J24,IF(OR(K26="b",K26="bs"),J28,)))</f>
      </c>
      <c r="M26" s="45"/>
      <c r="N26" s="49"/>
      <c r="O26" s="68"/>
      <c r="P26" s="62"/>
      <c r="Q26" s="50"/>
      <c r="R26" s="20"/>
      <c r="S26" s="20"/>
      <c r="T26" s="76"/>
      <c r="U26" s="20"/>
    </row>
    <row r="27" spans="1:21" ht="9" customHeight="1">
      <c r="A27" s="52" t="s">
        <v>36</v>
      </c>
      <c r="B27" s="45">
        <f>IF($D27="","",VLOOKUP($D27,'[2]Συμμετοχες'!$A$7:$P$22,15))</f>
        <v>0</v>
      </c>
      <c r="C27" s="45">
        <f>IF($D27="","",VLOOKUP($D27,'[2]Συμμετοχες'!$A$7:$P$22,16))</f>
        <v>0</v>
      </c>
      <c r="D27" s="141">
        <v>30</v>
      </c>
      <c r="E27" s="45">
        <f>UPPER(IF($D27="","",VLOOKUP($D27,'[2]Συμμετοχες'!$A$7:$P$22,2)))</f>
      </c>
      <c r="F27" s="45">
        <f>IF($D27="","",VLOOKUP($D27,'[2]Συμμετοχες'!$A$7:$P$22,3))</f>
        <v>0</v>
      </c>
      <c r="G27" s="45" t="s">
        <v>21</v>
      </c>
      <c r="H27" s="45">
        <f>IF($D27="","",VLOOKUP($D27,'[2]Συμμετοχες'!$A$7:$P$22,4))</f>
        <v>0</v>
      </c>
      <c r="I27" s="47"/>
      <c r="J27" s="48"/>
      <c r="K27" s="68"/>
      <c r="L27" s="60"/>
      <c r="M27" s="69"/>
      <c r="N27" s="62"/>
      <c r="O27" s="68"/>
      <c r="P27" s="62"/>
      <c r="Q27" s="50"/>
      <c r="R27" s="20"/>
      <c r="S27" s="20"/>
      <c r="T27" s="76"/>
      <c r="U27" s="20"/>
    </row>
    <row r="28" spans="1:21" ht="9" customHeight="1">
      <c r="A28" s="44"/>
      <c r="B28" s="53"/>
      <c r="C28" s="53"/>
      <c r="D28" s="63"/>
      <c r="E28" s="54"/>
      <c r="F28" s="54"/>
      <c r="G28" s="37"/>
      <c r="H28" s="55" t="s">
        <v>18</v>
      </c>
      <c r="I28" s="142" t="s">
        <v>33</v>
      </c>
      <c r="J28" s="57" t="str">
        <f>UPPER(IF(OR(I28="a",I28="as"),E27,IF(OR(I28="b",I28="bs"),E29,)))</f>
        <v>ΛΥΡΗΣ</v>
      </c>
      <c r="K28" s="70"/>
      <c r="L28" s="62"/>
      <c r="M28" s="68"/>
      <c r="N28" s="62"/>
      <c r="O28" s="68"/>
      <c r="P28" s="62"/>
      <c r="Q28" s="50"/>
      <c r="R28" s="20"/>
      <c r="S28" s="20"/>
      <c r="T28" s="76"/>
      <c r="U28" s="20"/>
    </row>
    <row r="29" spans="1:21" ht="9" customHeight="1">
      <c r="A29" s="44" t="s">
        <v>37</v>
      </c>
      <c r="B29" s="45"/>
      <c r="C29" s="45">
        <f>IF($D29="","",VLOOKUP($D29,'[2]Συμμετοχες'!$A$7:$P$22,16))</f>
        <v>55</v>
      </c>
      <c r="D29" s="141">
        <v>3</v>
      </c>
      <c r="E29" s="23" t="str">
        <f>UPPER(IF($D29="","",VLOOKUP($D29,'[2]Συμμετοχες'!$A$7:$P$22,2)))</f>
        <v>ΛΥΡΗΣ</v>
      </c>
      <c r="F29" s="23" t="str">
        <f>IF($D29="","",VLOOKUP($D29,'[2]Συμμετοχες'!$A$7:$P$22,3))</f>
        <v>ΓΕΩΡΓΙΟΣ</v>
      </c>
      <c r="G29" s="23"/>
      <c r="H29" s="23" t="str">
        <f>IF($D29="","",VLOOKUP($D29,'[2]Συμμετοχες'!$A$7:$P$22,4))</f>
        <v>ΡΕΘΥΜΝΟ</v>
      </c>
      <c r="I29" s="71"/>
      <c r="J29" s="60"/>
      <c r="K29" s="54"/>
      <c r="L29" s="49" t="s">
        <v>59</v>
      </c>
      <c r="M29" s="68"/>
      <c r="N29" s="62"/>
      <c r="O29" s="68"/>
      <c r="P29" s="62"/>
      <c r="Q29" s="50"/>
      <c r="R29" s="20"/>
      <c r="S29" s="20"/>
      <c r="T29" s="76"/>
      <c r="U29" s="20"/>
    </row>
    <row r="30" spans="1:21" ht="9" customHeight="1">
      <c r="A30" s="52"/>
      <c r="B30" s="53"/>
      <c r="C30" s="53"/>
      <c r="D30" s="63"/>
      <c r="E30" s="54"/>
      <c r="F30" s="54"/>
      <c r="G30" s="37"/>
      <c r="H30" s="72"/>
      <c r="I30" s="53"/>
      <c r="J30" s="48"/>
      <c r="K30" s="49"/>
      <c r="L30" s="73" t="s">
        <v>18</v>
      </c>
      <c r="M30" s="143"/>
      <c r="N30" s="66">
        <f>UPPER(IF(OR(M30="a",M30="as"),L26,IF(OR(M30="b",M30="bs"),L34,)))</f>
      </c>
      <c r="O30" s="70"/>
      <c r="P30" s="62"/>
      <c r="Q30" s="50"/>
      <c r="R30" s="20"/>
      <c r="S30" s="20"/>
      <c r="T30" s="76"/>
      <c r="U30" s="20"/>
    </row>
    <row r="31" spans="1:21" ht="9" customHeight="1">
      <c r="A31" s="52" t="s">
        <v>38</v>
      </c>
      <c r="B31" s="45"/>
      <c r="C31" s="45">
        <f>IF($D31="","",VLOOKUP($D31,'[2]Συμμετοχες'!$A$7:$P$22,16))</f>
        <v>0</v>
      </c>
      <c r="D31" s="141">
        <v>8</v>
      </c>
      <c r="E31" s="45" t="str">
        <f>UPPER(IF($D31="","",VLOOKUP($D31,'[2]Συμμετοχες'!$A$7:$P$22,2)))</f>
        <v>ΤΡΙΠΟΔΙΑΝΑΚΗΣ</v>
      </c>
      <c r="F31" s="45" t="str">
        <f>IF($D31="","",VLOOKUP($D31,'[2]Συμμετοχες'!$A$7:$P$22,3))</f>
        <v>ΤΑΣΟΣ</v>
      </c>
      <c r="G31" s="45"/>
      <c r="H31" s="45" t="str">
        <f>IF($D31="","",VLOOKUP($D31,'[2]Συμμετοχες'!$A$7:$P$22,4))</f>
        <v>ΡΕΘΥΜΝΟ</v>
      </c>
      <c r="I31" s="75"/>
      <c r="J31" s="48"/>
      <c r="K31" s="49"/>
      <c r="L31" s="49"/>
      <c r="M31" s="68"/>
      <c r="N31" s="60"/>
      <c r="O31" s="54"/>
      <c r="P31" s="49"/>
      <c r="Q31" s="50"/>
      <c r="R31" s="20"/>
      <c r="S31" s="20"/>
      <c r="T31" s="76"/>
      <c r="U31" s="20"/>
    </row>
    <row r="32" spans="1:21" ht="9" customHeight="1">
      <c r="A32" s="52"/>
      <c r="B32" s="53"/>
      <c r="C32" s="53"/>
      <c r="D32" s="63"/>
      <c r="E32" s="54"/>
      <c r="F32" s="54"/>
      <c r="G32" s="37"/>
      <c r="H32" s="55" t="s">
        <v>18</v>
      </c>
      <c r="I32" s="142"/>
      <c r="J32" s="57" t="s">
        <v>24</v>
      </c>
      <c r="K32" s="45"/>
      <c r="L32" s="49"/>
      <c r="M32" s="68"/>
      <c r="N32" s="62"/>
      <c r="O32" s="49"/>
      <c r="P32" s="49"/>
      <c r="Q32" s="50"/>
      <c r="R32" s="20"/>
      <c r="S32" s="20"/>
      <c r="T32" s="76"/>
      <c r="U32" s="20"/>
    </row>
    <row r="33" spans="1:21" ht="9" customHeight="1">
      <c r="A33" s="52" t="s">
        <v>40</v>
      </c>
      <c r="B33" s="45">
        <f>IF($D33="","",VLOOKUP($D33,'[2]Συμμετοχες'!$A$7:$P$22,15))</f>
        <v>0</v>
      </c>
      <c r="C33" s="45">
        <f>IF($D33="","",VLOOKUP($D33,'[2]Συμμετοχες'!$A$7:$P$22,16))</f>
        <v>10</v>
      </c>
      <c r="D33" s="141">
        <v>6</v>
      </c>
      <c r="E33" s="45" t="str">
        <f>UPPER(IF($D33="","",VLOOKUP($D33,'[2]Συμμετοχες'!$A$7:$P$22,2)))</f>
        <v>ΠΕΡΑΚΗΣ </v>
      </c>
      <c r="F33" s="45" t="str">
        <f>IF($D33="","",VLOOKUP($D33,'[2]Συμμετοχες'!$A$7:$P$22,3))</f>
        <v>ΓΙΑΝΝΗΣ</v>
      </c>
      <c r="G33" s="45"/>
      <c r="H33" s="45" t="str">
        <f>IF($D33="","",VLOOKUP($D33,'[2]Συμμετοχες'!$A$7:$P$22,4))</f>
        <v>ΗΡΑΚΛΕΙΟ</v>
      </c>
      <c r="I33" s="59"/>
      <c r="J33" s="60"/>
      <c r="K33" s="61"/>
      <c r="L33" s="62"/>
      <c r="M33" s="68"/>
      <c r="N33" s="62"/>
      <c r="O33" s="49"/>
      <c r="P33" s="49"/>
      <c r="Q33" s="50"/>
      <c r="R33" s="20"/>
      <c r="S33" s="20"/>
      <c r="T33" s="76"/>
      <c r="U33" s="20"/>
    </row>
    <row r="34" spans="1:21" ht="9" customHeight="1">
      <c r="A34" s="52"/>
      <c r="B34" s="53"/>
      <c r="C34" s="53"/>
      <c r="D34" s="63"/>
      <c r="E34" s="54"/>
      <c r="F34" s="54"/>
      <c r="G34" s="37"/>
      <c r="H34" s="54"/>
      <c r="I34" s="53"/>
      <c r="J34" s="64" t="s">
        <v>18</v>
      </c>
      <c r="K34" s="143"/>
      <c r="L34" s="66">
        <f>UPPER(IF(OR(K34="a",K34="as"),J32,IF(OR(K34="b",K34="bs"),J36,)))</f>
      </c>
      <c r="M34" s="70"/>
      <c r="N34" s="62"/>
      <c r="O34" s="49"/>
      <c r="P34" s="49"/>
      <c r="Q34" s="50"/>
      <c r="R34" s="20"/>
      <c r="S34" s="20"/>
      <c r="T34" s="76"/>
      <c r="U34" s="20"/>
    </row>
    <row r="35" spans="1:21" ht="9" customHeight="1">
      <c r="A35" s="52" t="s">
        <v>41</v>
      </c>
      <c r="B35" s="45">
        <f>IF($D35="","",VLOOKUP($D35,'[2]Συμμετοχες'!$A$7:$P$22,15))</f>
        <v>0</v>
      </c>
      <c r="C35" s="45">
        <f>IF($D35="","",VLOOKUP($D35,'[2]Συμμετοχες'!$A$7:$P$22,16))</f>
        <v>0</v>
      </c>
      <c r="D35" s="141">
        <v>30</v>
      </c>
      <c r="E35" s="45">
        <f>UPPER(IF($D35="","",VLOOKUP($D35,'[2]Συμμετοχες'!$A$7:$P$22,2)))</f>
      </c>
      <c r="F35" s="45">
        <f>IF($D35="","",VLOOKUP($D35,'[2]Συμμετοχες'!$A$7:$P$22,3))</f>
        <v>0</v>
      </c>
      <c r="G35" s="45" t="s">
        <v>21</v>
      </c>
      <c r="H35" s="45">
        <f>IF($D35="","",VLOOKUP($D35,'[2]Συμμετοχες'!$A$7:$P$22,4))</f>
        <v>0</v>
      </c>
      <c r="I35" s="47"/>
      <c r="J35" s="48" t="s">
        <v>58</v>
      </c>
      <c r="K35" s="68"/>
      <c r="L35" s="60"/>
      <c r="M35" s="54"/>
      <c r="N35" s="49"/>
      <c r="O35" s="49"/>
      <c r="P35" s="49"/>
      <c r="Q35" s="50"/>
      <c r="R35" s="20"/>
      <c r="S35" s="20"/>
      <c r="T35" s="20"/>
      <c r="U35" s="20"/>
    </row>
    <row r="36" spans="1:21" ht="9" customHeight="1">
      <c r="A36" s="52"/>
      <c r="B36" s="53"/>
      <c r="C36" s="53"/>
      <c r="D36" s="53"/>
      <c r="E36" s="54"/>
      <c r="F36" s="54"/>
      <c r="G36" s="37"/>
      <c r="H36" s="55" t="s">
        <v>18</v>
      </c>
      <c r="I36" s="142" t="s">
        <v>33</v>
      </c>
      <c r="J36" s="57" t="str">
        <f>UPPER(IF(OR(I36="a",I36="as"),E35,IF(OR(I36="b",I36="bs"),E37,)))</f>
        <v>ΜΑΡΑΓΚΟΥΔΑΚΗΣ</v>
      </c>
      <c r="K36" s="70"/>
      <c r="L36" s="62"/>
      <c r="M36" s="49"/>
      <c r="N36" s="49"/>
      <c r="O36" s="49"/>
      <c r="P36" s="49"/>
      <c r="Q36" s="50"/>
      <c r="R36" s="20"/>
      <c r="S36" s="20"/>
      <c r="T36" s="20"/>
      <c r="U36" s="20"/>
    </row>
    <row r="37" spans="1:21" ht="9" customHeight="1">
      <c r="A37" s="44" t="s">
        <v>42</v>
      </c>
      <c r="B37" s="45"/>
      <c r="C37" s="45">
        <f>IF($D37="","",VLOOKUP($D37,'[2]Συμμετοχες'!$A$7:$P$22,16))</f>
        <v>60</v>
      </c>
      <c r="D37" s="141">
        <v>2</v>
      </c>
      <c r="E37" s="23" t="str">
        <f>UPPER(IF($D37="","",VLOOKUP($D37,'[2]Συμμετοχες'!$A$7:$P$22,2)))</f>
        <v>ΜΑΡΑΓΚΟΥΔΑΚΗΣ</v>
      </c>
      <c r="F37" s="23" t="str">
        <f>IF($D37="","",VLOOKUP($D37,'[2]Συμμετοχες'!$A$7:$P$22,3))</f>
        <v>ΝΙΚΟΣ</v>
      </c>
      <c r="G37" s="45"/>
      <c r="H37" s="23" t="str">
        <f>IF($D37="","",VLOOKUP($D37,'[2]Συμμετοχες'!$A$7:$P$22,4))</f>
        <v>ΡΕΘΥΜΝΟ</v>
      </c>
      <c r="I37" s="71"/>
      <c r="J37" s="60"/>
      <c r="K37" s="54"/>
      <c r="L37" s="49"/>
      <c r="M37" s="49"/>
      <c r="N37" s="49"/>
      <c r="O37" s="49"/>
      <c r="P37" s="49"/>
      <c r="Q37" s="50"/>
      <c r="R37" s="20"/>
      <c r="S37" s="20"/>
      <c r="T37" s="20"/>
      <c r="U37" s="20"/>
    </row>
    <row r="38" spans="1:21" ht="9" customHeight="1">
      <c r="A38" s="48"/>
      <c r="B38" s="53"/>
      <c r="C38" s="53"/>
      <c r="D38" s="53"/>
      <c r="E38" s="72"/>
      <c r="F38" s="72"/>
      <c r="G38" s="79"/>
      <c r="H38" s="54"/>
      <c r="I38" s="53"/>
      <c r="J38" s="48"/>
      <c r="K38" s="49"/>
      <c r="L38" s="49"/>
      <c r="M38" s="49"/>
      <c r="N38" s="49"/>
      <c r="O38" s="49"/>
      <c r="P38" s="49"/>
      <c r="Q38" s="50"/>
      <c r="R38" s="20"/>
      <c r="S38" s="20"/>
      <c r="T38" s="20"/>
      <c r="U38" s="20"/>
    </row>
    <row r="39" spans="1:21" ht="9" customHeight="1">
      <c r="A39" s="81"/>
      <c r="B39" s="49"/>
      <c r="C39" s="49"/>
      <c r="D39" s="48"/>
      <c r="E39" s="49"/>
      <c r="F39" s="49"/>
      <c r="G39" s="49"/>
      <c r="H39" s="49"/>
      <c r="I39" s="48"/>
      <c r="J39" s="48"/>
      <c r="K39" s="49"/>
      <c r="L39" s="49"/>
      <c r="M39" s="49"/>
      <c r="N39" s="49"/>
      <c r="O39" s="49"/>
      <c r="P39" s="49"/>
      <c r="Q39" s="50"/>
      <c r="R39" s="20"/>
      <c r="S39" s="20"/>
      <c r="T39" s="20"/>
      <c r="U39" s="20"/>
    </row>
    <row r="40" spans="1:21" ht="9" customHeight="1">
      <c r="A40" s="48"/>
      <c r="B40" s="48"/>
      <c r="C40" s="48"/>
      <c r="D40" s="48"/>
      <c r="E40" s="49"/>
      <c r="F40" s="49"/>
      <c r="G40" s="20"/>
      <c r="H40" s="82"/>
      <c r="I40" s="48"/>
      <c r="J40" s="48"/>
      <c r="K40" s="49"/>
      <c r="L40" s="49"/>
      <c r="M40" s="49"/>
      <c r="N40" s="49"/>
      <c r="O40" s="49"/>
      <c r="P40" s="49"/>
      <c r="Q40" s="50"/>
      <c r="R40" s="20"/>
      <c r="S40" s="20"/>
      <c r="T40" s="20"/>
      <c r="U40" s="20"/>
    </row>
    <row r="41" spans="1:21" ht="9" customHeight="1">
      <c r="A41" s="48"/>
      <c r="B41" s="49"/>
      <c r="C41" s="49"/>
      <c r="D41" s="48"/>
      <c r="E41" s="49"/>
      <c r="F41" s="49"/>
      <c r="G41" s="49"/>
      <c r="H41" s="49"/>
      <c r="I41" s="48"/>
      <c r="J41" s="48"/>
      <c r="K41" s="83"/>
      <c r="L41" s="49"/>
      <c r="M41" s="49"/>
      <c r="N41" s="49"/>
      <c r="O41" s="49"/>
      <c r="P41" s="49"/>
      <c r="Q41" s="50"/>
      <c r="R41" s="20"/>
      <c r="S41" s="20"/>
      <c r="T41" s="20"/>
      <c r="U41" s="20"/>
    </row>
    <row r="42" spans="1:21" ht="9" customHeight="1">
      <c r="A42" s="48"/>
      <c r="B42" s="48"/>
      <c r="C42" s="48"/>
      <c r="D42" s="48"/>
      <c r="E42" s="49"/>
      <c r="F42" s="49"/>
      <c r="G42" s="20"/>
      <c r="H42" s="49"/>
      <c r="I42" s="48"/>
      <c r="J42" s="84"/>
      <c r="K42" s="48"/>
      <c r="L42" s="49"/>
      <c r="M42" s="49"/>
      <c r="N42" s="49"/>
      <c r="O42" s="49"/>
      <c r="P42" s="49"/>
      <c r="Q42" s="50"/>
      <c r="R42" s="20"/>
      <c r="S42" s="20"/>
      <c r="T42" s="20"/>
      <c r="U42" s="20"/>
    </row>
    <row r="43" spans="1:21" ht="9" customHeight="1">
      <c r="A43" s="48"/>
      <c r="B43" s="49"/>
      <c r="C43" s="49"/>
      <c r="D43" s="48"/>
      <c r="E43" s="49"/>
      <c r="F43" s="49"/>
      <c r="G43" s="49"/>
      <c r="H43" s="49"/>
      <c r="I43" s="48"/>
      <c r="J43" s="48"/>
      <c r="K43" s="49"/>
      <c r="L43" s="49"/>
      <c r="M43" s="49"/>
      <c r="N43" s="49"/>
      <c r="O43" s="49"/>
      <c r="P43" s="49"/>
      <c r="Q43" s="50"/>
      <c r="R43" s="20"/>
      <c r="S43" s="20"/>
      <c r="T43" s="20"/>
      <c r="U43" s="20"/>
    </row>
    <row r="44" spans="1:21" ht="9" customHeight="1">
      <c r="A44" s="48"/>
      <c r="B44" s="48"/>
      <c r="C44" s="48"/>
      <c r="D44" s="48"/>
      <c r="E44" s="49"/>
      <c r="F44" s="49"/>
      <c r="G44" s="20"/>
      <c r="H44" s="82"/>
      <c r="I44" s="48"/>
      <c r="J44" s="48"/>
      <c r="K44" s="49"/>
      <c r="L44" s="49"/>
      <c r="M44" s="49"/>
      <c r="N44" s="49"/>
      <c r="O44" s="49"/>
      <c r="P44" s="49"/>
      <c r="Q44" s="50"/>
      <c r="R44" s="20"/>
      <c r="S44" s="20"/>
      <c r="T44" s="20"/>
      <c r="U44" s="20"/>
    </row>
    <row r="45" spans="1:21" ht="9" customHeight="1">
      <c r="A45" s="48"/>
      <c r="B45" s="49"/>
      <c r="C45" s="49"/>
      <c r="D45" s="48"/>
      <c r="E45" s="49"/>
      <c r="F45" s="49"/>
      <c r="G45" s="49"/>
      <c r="H45" s="49"/>
      <c r="I45" s="48"/>
      <c r="J45" s="48"/>
      <c r="K45" s="49"/>
      <c r="L45" s="49"/>
      <c r="M45" s="49"/>
      <c r="N45" s="49"/>
      <c r="O45" s="49"/>
      <c r="P45" s="49"/>
      <c r="Q45" s="50"/>
      <c r="R45" s="20"/>
      <c r="S45" s="20"/>
      <c r="T45" s="20"/>
      <c r="U45" s="20"/>
    </row>
    <row r="46" spans="1:21" ht="9" customHeight="1">
      <c r="A46" s="48"/>
      <c r="B46" s="48"/>
      <c r="C46" s="48"/>
      <c r="D46" s="48"/>
      <c r="E46" s="49"/>
      <c r="F46" s="49"/>
      <c r="G46" s="20"/>
      <c r="H46" s="49"/>
      <c r="I46" s="48"/>
      <c r="J46" s="48"/>
      <c r="K46" s="49"/>
      <c r="L46" s="82"/>
      <c r="M46" s="48"/>
      <c r="N46" s="49"/>
      <c r="O46" s="49"/>
      <c r="P46" s="49"/>
      <c r="Q46" s="50"/>
      <c r="R46" s="20"/>
      <c r="S46" s="20"/>
      <c r="T46" s="20"/>
      <c r="U46" s="20"/>
    </row>
    <row r="47" spans="1:21" ht="9" customHeight="1">
      <c r="A47" s="48"/>
      <c r="B47" s="49"/>
      <c r="C47" s="49"/>
      <c r="D47" s="48"/>
      <c r="E47" s="49"/>
      <c r="F47" s="49"/>
      <c r="G47" s="49"/>
      <c r="H47" s="49"/>
      <c r="I47" s="48"/>
      <c r="J47" s="48"/>
      <c r="K47" s="49"/>
      <c r="L47" s="49"/>
      <c r="M47" s="49"/>
      <c r="N47" s="49"/>
      <c r="O47" s="49"/>
      <c r="P47" s="49"/>
      <c r="Q47" s="50"/>
      <c r="R47" s="20"/>
      <c r="S47" s="20"/>
      <c r="T47" s="20"/>
      <c r="U47" s="20"/>
    </row>
    <row r="48" spans="1:21" ht="9" customHeight="1">
      <c r="A48" s="48"/>
      <c r="B48" s="48"/>
      <c r="C48" s="48"/>
      <c r="D48" s="48"/>
      <c r="E48" s="49"/>
      <c r="F48" s="49"/>
      <c r="G48" s="20"/>
      <c r="H48" s="82"/>
      <c r="I48" s="48"/>
      <c r="J48" s="48"/>
      <c r="K48" s="49"/>
      <c r="L48" s="49"/>
      <c r="M48" s="49"/>
      <c r="N48" s="49"/>
      <c r="O48" s="49"/>
      <c r="P48" s="49"/>
      <c r="Q48" s="50"/>
      <c r="R48" s="20"/>
      <c r="S48" s="20"/>
      <c r="T48" s="20"/>
      <c r="U48" s="20"/>
    </row>
    <row r="49" spans="1:21" ht="9" customHeight="1">
      <c r="A49" s="48"/>
      <c r="B49" s="49"/>
      <c r="C49" s="49"/>
      <c r="D49" s="48"/>
      <c r="E49" s="49"/>
      <c r="F49" s="49"/>
      <c r="G49" s="49"/>
      <c r="H49" s="49"/>
      <c r="I49" s="48"/>
      <c r="J49" s="48"/>
      <c r="K49" s="83"/>
      <c r="L49" s="49"/>
      <c r="M49" s="49"/>
      <c r="N49" s="49"/>
      <c r="O49" s="49"/>
      <c r="P49" s="49"/>
      <c r="Q49" s="50"/>
      <c r="R49" s="20"/>
      <c r="S49" s="20"/>
      <c r="T49" s="20"/>
      <c r="U49" s="20"/>
    </row>
    <row r="50" spans="1:21" ht="9" customHeight="1">
      <c r="A50" s="48"/>
      <c r="B50" s="48"/>
      <c r="C50" s="48"/>
      <c r="D50" s="48"/>
      <c r="E50" s="49"/>
      <c r="F50" s="49"/>
      <c r="G50" s="20"/>
      <c r="H50" s="49"/>
      <c r="I50" s="48"/>
      <c r="J50" s="84"/>
      <c r="K50" s="48"/>
      <c r="L50" s="49"/>
      <c r="M50" s="49"/>
      <c r="N50" s="49"/>
      <c r="O50" s="49"/>
      <c r="P50" s="49"/>
      <c r="Q50" s="50"/>
      <c r="R50" s="20"/>
      <c r="S50" s="20"/>
      <c r="T50" s="20"/>
      <c r="U50" s="20"/>
    </row>
    <row r="51" spans="1:21" ht="9" customHeight="1">
      <c r="A51" s="48"/>
      <c r="B51" s="49"/>
      <c r="C51" s="49"/>
      <c r="D51" s="48"/>
      <c r="E51" s="49"/>
      <c r="F51" s="49"/>
      <c r="G51" s="49"/>
      <c r="H51" s="49"/>
      <c r="I51" s="48"/>
      <c r="J51" s="48"/>
      <c r="K51" s="49"/>
      <c r="L51" s="49"/>
      <c r="M51" s="49"/>
      <c r="N51" s="49"/>
      <c r="O51" s="49"/>
      <c r="P51" s="49"/>
      <c r="Q51" s="50"/>
      <c r="R51" s="20"/>
      <c r="S51" s="20"/>
      <c r="T51" s="20"/>
      <c r="U51" s="20"/>
    </row>
    <row r="52" spans="1:21" ht="9" customHeight="1">
      <c r="A52" s="48"/>
      <c r="B52" s="48"/>
      <c r="C52" s="48"/>
      <c r="D52" s="48"/>
      <c r="E52" s="49"/>
      <c r="F52" s="49"/>
      <c r="G52" s="20"/>
      <c r="H52" s="82"/>
      <c r="I52" s="48"/>
      <c r="J52" s="48"/>
      <c r="K52" s="49"/>
      <c r="L52" s="49"/>
      <c r="M52" s="49"/>
      <c r="N52" s="49"/>
      <c r="O52" s="49"/>
      <c r="P52" s="49"/>
      <c r="Q52" s="50"/>
      <c r="R52" s="20"/>
      <c r="S52" s="20"/>
      <c r="T52" s="20"/>
      <c r="U52" s="20"/>
    </row>
    <row r="53" spans="1:21" ht="9" customHeight="1">
      <c r="A53" s="81"/>
      <c r="B53" s="49"/>
      <c r="C53" s="49"/>
      <c r="D53" s="48"/>
      <c r="E53" s="49"/>
      <c r="F53" s="49"/>
      <c r="G53" s="49"/>
      <c r="H53" s="49"/>
      <c r="I53" s="48"/>
      <c r="J53" s="48"/>
      <c r="K53" s="49"/>
      <c r="L53" s="49"/>
      <c r="M53" s="49"/>
      <c r="N53" s="49"/>
      <c r="O53" s="49"/>
      <c r="P53" s="49"/>
      <c r="Q53" s="50"/>
      <c r="R53" s="20"/>
      <c r="S53" s="20"/>
      <c r="T53" s="20"/>
      <c r="U53" s="20"/>
    </row>
    <row r="54" spans="1:21" ht="9" customHeight="1">
      <c r="A54" s="48"/>
      <c r="B54" s="48"/>
      <c r="C54" s="48"/>
      <c r="D54" s="48"/>
      <c r="E54" s="85"/>
      <c r="F54" s="85"/>
      <c r="G54" s="31"/>
      <c r="H54" s="49"/>
      <c r="I54" s="48"/>
      <c r="J54" s="48"/>
      <c r="K54" s="49"/>
      <c r="L54" s="49"/>
      <c r="M54" s="49"/>
      <c r="N54" s="49"/>
      <c r="O54" s="49"/>
      <c r="P54" s="49"/>
      <c r="Q54" s="50"/>
      <c r="R54" s="20"/>
      <c r="S54" s="20"/>
      <c r="T54" s="20"/>
      <c r="U54" s="20"/>
    </row>
    <row r="55" spans="1:21" ht="9" customHeight="1">
      <c r="A55" s="81"/>
      <c r="B55" s="49"/>
      <c r="C55" s="49"/>
      <c r="D55" s="48"/>
      <c r="E55" s="49"/>
      <c r="F55" s="49"/>
      <c r="G55" s="49"/>
      <c r="H55" s="49"/>
      <c r="I55" s="48"/>
      <c r="J55" s="48"/>
      <c r="K55" s="49"/>
      <c r="L55" s="49"/>
      <c r="M55" s="49"/>
      <c r="N55" s="49"/>
      <c r="O55" s="49"/>
      <c r="P55" s="49"/>
      <c r="Q55" s="50"/>
      <c r="R55" s="20"/>
      <c r="S55" s="20"/>
      <c r="T55" s="20"/>
      <c r="U55" s="20"/>
    </row>
    <row r="56" spans="1:21" ht="9" customHeight="1">
      <c r="A56" s="48"/>
      <c r="B56" s="48"/>
      <c r="C56" s="48"/>
      <c r="D56" s="48"/>
      <c r="E56" s="49"/>
      <c r="F56" s="49"/>
      <c r="G56" s="20"/>
      <c r="H56" s="82"/>
      <c r="I56" s="48"/>
      <c r="J56" s="48"/>
      <c r="K56" s="49"/>
      <c r="L56" s="49"/>
      <c r="M56" s="49"/>
      <c r="N56" s="49"/>
      <c r="O56" s="49"/>
      <c r="P56" s="49"/>
      <c r="Q56" s="50"/>
      <c r="R56" s="20"/>
      <c r="S56" s="20"/>
      <c r="T56" s="20"/>
      <c r="U56" s="20"/>
    </row>
    <row r="57" spans="1:21" ht="9" customHeight="1">
      <c r="A57" s="48"/>
      <c r="B57" s="49"/>
      <c r="C57" s="49"/>
      <c r="D57" s="48"/>
      <c r="E57" s="49"/>
      <c r="F57" s="49"/>
      <c r="G57" s="49"/>
      <c r="H57" s="49"/>
      <c r="I57" s="48"/>
      <c r="J57" s="48"/>
      <c r="K57" s="83"/>
      <c r="L57" s="49"/>
      <c r="M57" s="49"/>
      <c r="N57" s="49"/>
      <c r="O57" s="49"/>
      <c r="P57" s="49"/>
      <c r="Q57" s="50"/>
      <c r="R57" s="20"/>
      <c r="S57" s="20"/>
      <c r="T57" s="20"/>
      <c r="U57" s="20"/>
    </row>
    <row r="58" spans="1:21" ht="9" customHeight="1">
      <c r="A58" s="48"/>
      <c r="B58" s="48"/>
      <c r="C58" s="48"/>
      <c r="D58" s="48"/>
      <c r="E58" s="49"/>
      <c r="F58" s="49"/>
      <c r="G58" s="20"/>
      <c r="H58" s="49"/>
      <c r="I58" s="48"/>
      <c r="J58" s="84"/>
      <c r="K58" s="48"/>
      <c r="L58" s="49"/>
      <c r="M58" s="49"/>
      <c r="N58" s="49"/>
      <c r="O58" s="49"/>
      <c r="P58" s="49"/>
      <c r="Q58" s="50"/>
      <c r="R58" s="20"/>
      <c r="S58" s="20"/>
      <c r="T58" s="20"/>
      <c r="U58" s="20"/>
    </row>
    <row r="59" spans="1:21" ht="9" customHeight="1">
      <c r="A59" s="48"/>
      <c r="B59" s="49"/>
      <c r="C59" s="49"/>
      <c r="D59" s="48"/>
      <c r="E59" s="49"/>
      <c r="F59" s="49"/>
      <c r="G59" s="49"/>
      <c r="H59" s="49"/>
      <c r="I59" s="48"/>
      <c r="J59" s="48"/>
      <c r="K59" s="49"/>
      <c r="L59" s="49"/>
      <c r="M59" s="49"/>
      <c r="N59" s="49"/>
      <c r="O59" s="49"/>
      <c r="P59" s="49"/>
      <c r="Q59" s="50"/>
      <c r="R59" s="20"/>
      <c r="S59" s="20"/>
      <c r="T59" s="20"/>
      <c r="U59" s="20"/>
    </row>
    <row r="60" spans="1:21" ht="9" customHeight="1">
      <c r="A60" s="48"/>
      <c r="B60" s="48"/>
      <c r="C60" s="48"/>
      <c r="D60" s="48"/>
      <c r="E60" s="49"/>
      <c r="F60" s="49"/>
      <c r="G60" s="20"/>
      <c r="H60" s="82"/>
      <c r="I60" s="48"/>
      <c r="J60" s="48"/>
      <c r="K60" s="49"/>
      <c r="L60" s="49"/>
      <c r="M60" s="49"/>
      <c r="N60" s="49"/>
      <c r="O60" s="49"/>
      <c r="P60" s="49"/>
      <c r="Q60" s="50"/>
      <c r="R60" s="20"/>
      <c r="S60" s="20"/>
      <c r="T60" s="20"/>
      <c r="U60" s="20"/>
    </row>
    <row r="61" spans="1:21" ht="9" customHeight="1">
      <c r="A61" s="48"/>
      <c r="B61" s="49"/>
      <c r="C61" s="49"/>
      <c r="D61" s="48"/>
      <c r="E61" s="49"/>
      <c r="F61" s="49"/>
      <c r="G61" s="49"/>
      <c r="H61" s="49"/>
      <c r="I61" s="48"/>
      <c r="J61" s="48"/>
      <c r="K61" s="49"/>
      <c r="L61" s="49"/>
      <c r="M61" s="49"/>
      <c r="N61" s="49"/>
      <c r="O61" s="49"/>
      <c r="P61" s="49"/>
      <c r="Q61" s="50"/>
      <c r="R61" s="20"/>
      <c r="S61" s="20"/>
      <c r="T61" s="20"/>
      <c r="U61" s="20"/>
    </row>
    <row r="62" spans="1:21" ht="9" customHeight="1">
      <c r="A62" s="48"/>
      <c r="B62" s="48"/>
      <c r="C62" s="48"/>
      <c r="D62" s="48"/>
      <c r="E62" s="49"/>
      <c r="F62" s="49"/>
      <c r="G62" s="20"/>
      <c r="H62" s="49"/>
      <c r="I62" s="48"/>
      <c r="J62" s="48"/>
      <c r="K62" s="49"/>
      <c r="L62" s="82"/>
      <c r="M62" s="48"/>
      <c r="N62" s="49"/>
      <c r="O62" s="49"/>
      <c r="P62" s="49"/>
      <c r="Q62" s="50"/>
      <c r="R62" s="20"/>
      <c r="S62" s="20"/>
      <c r="T62" s="20"/>
      <c r="U62" s="20"/>
    </row>
    <row r="63" spans="1:21" ht="9" customHeight="1">
      <c r="A63" s="48"/>
      <c r="B63" s="49"/>
      <c r="C63" s="49"/>
      <c r="D63" s="48"/>
      <c r="E63" s="49"/>
      <c r="F63" s="49"/>
      <c r="G63" s="49"/>
      <c r="H63" s="49"/>
      <c r="I63" s="48"/>
      <c r="J63" s="48"/>
      <c r="K63" s="49"/>
      <c r="L63" s="49"/>
      <c r="M63" s="49"/>
      <c r="N63" s="49"/>
      <c r="O63" s="49"/>
      <c r="P63" s="49"/>
      <c r="Q63" s="50"/>
      <c r="R63" s="20"/>
      <c r="S63" s="20"/>
      <c r="T63" s="20"/>
      <c r="U63" s="20"/>
    </row>
    <row r="64" spans="1:21" ht="9" customHeight="1">
      <c r="A64" s="48"/>
      <c r="B64" s="48"/>
      <c r="C64" s="48"/>
      <c r="D64" s="48"/>
      <c r="E64" s="49"/>
      <c r="F64" s="49"/>
      <c r="G64" s="20"/>
      <c r="H64" s="82"/>
      <c r="I64" s="48"/>
      <c r="J64" s="48"/>
      <c r="K64" s="49"/>
      <c r="L64" s="49"/>
      <c r="M64" s="49"/>
      <c r="N64" s="49"/>
      <c r="O64" s="49"/>
      <c r="P64" s="49"/>
      <c r="Q64" s="50"/>
      <c r="R64" s="20"/>
      <c r="S64" s="20"/>
      <c r="T64" s="20"/>
      <c r="U64" s="20"/>
    </row>
    <row r="65" spans="1:21" ht="9" customHeight="1">
      <c r="A65" s="48"/>
      <c r="B65" s="49"/>
      <c r="C65" s="49"/>
      <c r="D65" s="48"/>
      <c r="E65" s="49"/>
      <c r="F65" s="49"/>
      <c r="G65" s="49"/>
      <c r="H65" s="49"/>
      <c r="I65" s="48"/>
      <c r="J65" s="48"/>
      <c r="K65" s="83"/>
      <c r="L65" s="49"/>
      <c r="M65" s="49"/>
      <c r="N65" s="49"/>
      <c r="O65" s="49"/>
      <c r="P65" s="49"/>
      <c r="Q65" s="50"/>
      <c r="R65" s="20"/>
      <c r="S65" s="20"/>
      <c r="T65" s="20"/>
      <c r="U65" s="20"/>
    </row>
    <row r="66" spans="1:21" ht="9" customHeight="1">
      <c r="A66" s="48"/>
      <c r="B66" s="48"/>
      <c r="C66" s="48"/>
      <c r="D66" s="48"/>
      <c r="E66" s="49"/>
      <c r="F66" s="49"/>
      <c r="G66" s="20"/>
      <c r="H66" s="49"/>
      <c r="I66" s="48"/>
      <c r="J66" s="84"/>
      <c r="K66" s="48"/>
      <c r="L66" s="49"/>
      <c r="M66" s="49"/>
      <c r="N66" s="49"/>
      <c r="O66" s="49"/>
      <c r="P66" s="49"/>
      <c r="Q66" s="50"/>
      <c r="R66" s="20"/>
      <c r="S66" s="20"/>
      <c r="T66" s="20"/>
      <c r="U66" s="20"/>
    </row>
    <row r="67" spans="1:21" ht="9" customHeight="1">
      <c r="A67" s="48"/>
      <c r="B67" s="49"/>
      <c r="C67" s="49"/>
      <c r="D67" s="48"/>
      <c r="E67" s="49"/>
      <c r="F67" s="49"/>
      <c r="G67" s="49"/>
      <c r="H67" s="49"/>
      <c r="I67" s="48"/>
      <c r="J67" s="48"/>
      <c r="K67" s="49"/>
      <c r="L67" s="49"/>
      <c r="M67" s="49"/>
      <c r="N67" s="49"/>
      <c r="O67" s="49"/>
      <c r="P67" s="49"/>
      <c r="Q67" s="50"/>
      <c r="R67" s="20"/>
      <c r="S67" s="20"/>
      <c r="T67" s="20"/>
      <c r="U67" s="20"/>
    </row>
    <row r="68" spans="1:21" ht="9" customHeight="1">
      <c r="A68" s="48"/>
      <c r="B68" s="48"/>
      <c r="C68" s="48"/>
      <c r="D68" s="48"/>
      <c r="E68" s="49"/>
      <c r="F68" s="49"/>
      <c r="G68" s="20"/>
      <c r="H68" s="82"/>
      <c r="I68" s="48"/>
      <c r="J68" s="48"/>
      <c r="K68" s="49"/>
      <c r="L68" s="49"/>
      <c r="M68" s="49"/>
      <c r="N68" s="49"/>
      <c r="O68" s="49"/>
      <c r="P68" s="49"/>
      <c r="Q68" s="50"/>
      <c r="R68" s="20"/>
      <c r="S68" s="20"/>
      <c r="T68" s="20"/>
      <c r="U68" s="20"/>
    </row>
    <row r="69" spans="1:21" ht="9" customHeight="1">
      <c r="A69" s="81"/>
      <c r="B69" s="49"/>
      <c r="C69" s="49"/>
      <c r="D69" s="48"/>
      <c r="E69" s="49"/>
      <c r="F69" s="49"/>
      <c r="G69" s="49"/>
      <c r="H69" s="49"/>
      <c r="I69" s="48"/>
      <c r="J69" s="48"/>
      <c r="K69" s="49"/>
      <c r="L69" s="49"/>
      <c r="M69" s="49"/>
      <c r="N69" s="49"/>
      <c r="O69" s="49"/>
      <c r="P69" s="49"/>
      <c r="Q69" s="50"/>
      <c r="R69" s="20"/>
      <c r="S69" s="20"/>
      <c r="T69" s="20"/>
      <c r="U69" s="20"/>
    </row>
    <row r="70" spans="1:21" ht="6.75" customHeight="1">
      <c r="A70" s="86"/>
      <c r="B70" s="86"/>
      <c r="C70" s="86"/>
      <c r="D70" s="86"/>
      <c r="E70" s="87"/>
      <c r="F70" s="87"/>
      <c r="G70" s="87"/>
      <c r="H70" s="87"/>
      <c r="I70" s="88"/>
      <c r="J70" s="89"/>
      <c r="K70" s="90"/>
      <c r="L70" s="87"/>
      <c r="M70" s="90"/>
      <c r="N70" s="87"/>
      <c r="O70" s="90"/>
      <c r="P70" s="87"/>
      <c r="Q70" s="90"/>
      <c r="R70" s="20"/>
      <c r="S70" s="20"/>
      <c r="T70" s="20"/>
      <c r="U70" s="20"/>
    </row>
    <row r="71" spans="1:21" ht="10.5" customHeight="1">
      <c r="A71" s="91" t="s">
        <v>43</v>
      </c>
      <c r="B71" s="92"/>
      <c r="C71" s="93"/>
      <c r="D71" s="94" t="s">
        <v>44</v>
      </c>
      <c r="E71" s="92" t="s">
        <v>45</v>
      </c>
      <c r="F71" s="95"/>
      <c r="G71" s="95"/>
      <c r="H71" s="96"/>
      <c r="I71" s="94" t="s">
        <v>44</v>
      </c>
      <c r="J71" s="95" t="s">
        <v>46</v>
      </c>
      <c r="K71" s="97"/>
      <c r="L71" s="92" t="s">
        <v>47</v>
      </c>
      <c r="M71" s="98"/>
      <c r="N71" s="99" t="s">
        <v>48</v>
      </c>
      <c r="O71" s="100"/>
      <c r="P71" s="101"/>
      <c r="Q71" s="102"/>
      <c r="R71" s="103"/>
      <c r="S71" s="20"/>
      <c r="T71" s="20"/>
      <c r="U71" s="20"/>
    </row>
    <row r="72" spans="1:21" ht="9" customHeight="1">
      <c r="A72" s="104" t="s">
        <v>49</v>
      </c>
      <c r="B72" s="105"/>
      <c r="C72" s="106"/>
      <c r="D72" s="107" t="s">
        <v>16</v>
      </c>
      <c r="E72" s="108" t="str">
        <f>'[2]Συμμετοχες'!B7</f>
        <v>ΛΑΓΟΥΔΑΚΗΣ</v>
      </c>
      <c r="F72" s="109"/>
      <c r="G72" s="108"/>
      <c r="H72" s="110"/>
      <c r="I72" s="107" t="s">
        <v>16</v>
      </c>
      <c r="J72" s="111"/>
      <c r="K72" s="112"/>
      <c r="L72" s="105"/>
      <c r="M72" s="113"/>
      <c r="N72" s="114" t="s">
        <v>50</v>
      </c>
      <c r="O72" s="115"/>
      <c r="P72" s="115"/>
      <c r="Q72" s="113"/>
      <c r="R72" s="103"/>
      <c r="S72" s="20"/>
      <c r="T72" s="20"/>
      <c r="U72" s="20"/>
    </row>
    <row r="73" spans="1:21" ht="9" customHeight="1">
      <c r="A73" s="116" t="s">
        <v>51</v>
      </c>
      <c r="B73" s="117"/>
      <c r="C73" s="118"/>
      <c r="D73" s="119" t="s">
        <v>20</v>
      </c>
      <c r="E73" s="120" t="str">
        <f>'[2]Συμμετοχες'!B8</f>
        <v>ΜΑΡΑΓΚΟΥΔΑΚΗΣ</v>
      </c>
      <c r="F73" s="121"/>
      <c r="G73" s="120"/>
      <c r="H73" s="122"/>
      <c r="I73" s="119" t="s">
        <v>20</v>
      </c>
      <c r="J73" s="84"/>
      <c r="K73" s="123"/>
      <c r="L73" s="117"/>
      <c r="M73" s="124"/>
      <c r="N73" s="125"/>
      <c r="O73" s="126"/>
      <c r="P73" s="127"/>
      <c r="Q73" s="128"/>
      <c r="R73" s="103"/>
      <c r="S73" s="20"/>
      <c r="T73" s="20"/>
      <c r="U73" s="20"/>
    </row>
    <row r="74" spans="1:21" ht="9" customHeight="1">
      <c r="A74" s="125" t="s">
        <v>52</v>
      </c>
      <c r="B74" s="127"/>
      <c r="C74" s="129"/>
      <c r="D74" s="119" t="s">
        <v>23</v>
      </c>
      <c r="E74" s="120" t="str">
        <f>'[2]Συμμετοχες'!B9</f>
        <v>ΛΥΡΗΣ</v>
      </c>
      <c r="F74" s="121"/>
      <c r="G74" s="120"/>
      <c r="H74" s="122"/>
      <c r="I74" s="119" t="s">
        <v>23</v>
      </c>
      <c r="J74" s="84"/>
      <c r="K74" s="123"/>
      <c r="L74" s="117"/>
      <c r="M74" s="124"/>
      <c r="N74" s="114" t="s">
        <v>53</v>
      </c>
      <c r="O74" s="115"/>
      <c r="P74" s="115"/>
      <c r="Q74" s="113"/>
      <c r="R74" s="103"/>
      <c r="S74" s="20"/>
      <c r="T74" s="20"/>
      <c r="U74" s="20"/>
    </row>
    <row r="75" spans="1:21" ht="9" customHeight="1">
      <c r="A75" s="130"/>
      <c r="B75" s="32"/>
      <c r="C75" s="131"/>
      <c r="D75" s="119" t="s">
        <v>25</v>
      </c>
      <c r="E75" s="120" t="str">
        <f>'[2]Συμμετοχες'!B10</f>
        <v>ΛΟΠΕΖ</v>
      </c>
      <c r="F75" s="121"/>
      <c r="G75" s="120"/>
      <c r="H75" s="122"/>
      <c r="I75" s="119" t="s">
        <v>25</v>
      </c>
      <c r="J75" s="84"/>
      <c r="K75" s="123"/>
      <c r="L75" s="117"/>
      <c r="M75" s="124"/>
      <c r="N75" s="116"/>
      <c r="O75" s="123"/>
      <c r="P75" s="117"/>
      <c r="Q75" s="124"/>
      <c r="R75" s="103"/>
      <c r="S75" s="20"/>
      <c r="T75" s="20"/>
      <c r="U75" s="20"/>
    </row>
    <row r="76" spans="1:21" ht="9" customHeight="1">
      <c r="A76" s="132" t="s">
        <v>54</v>
      </c>
      <c r="B76" s="133"/>
      <c r="C76" s="134"/>
      <c r="D76" s="119"/>
      <c r="E76" s="120"/>
      <c r="F76" s="121"/>
      <c r="G76" s="120"/>
      <c r="H76" s="122"/>
      <c r="I76" s="119" t="s">
        <v>27</v>
      </c>
      <c r="J76" s="84"/>
      <c r="K76" s="123"/>
      <c r="L76" s="117"/>
      <c r="M76" s="124"/>
      <c r="N76" s="125"/>
      <c r="O76" s="126"/>
      <c r="P76" s="127"/>
      <c r="Q76" s="128"/>
      <c r="R76" s="103"/>
      <c r="S76" s="20"/>
      <c r="T76" s="20"/>
      <c r="U76" s="20"/>
    </row>
    <row r="77" spans="1:21" ht="9" customHeight="1">
      <c r="A77" s="104" t="s">
        <v>49</v>
      </c>
      <c r="B77" s="105"/>
      <c r="C77" s="106"/>
      <c r="D77" s="119"/>
      <c r="E77" s="120"/>
      <c r="F77" s="121"/>
      <c r="G77" s="120"/>
      <c r="H77" s="122"/>
      <c r="I77" s="119" t="s">
        <v>28</v>
      </c>
      <c r="J77" s="84"/>
      <c r="K77" s="123"/>
      <c r="L77" s="117"/>
      <c r="M77" s="124"/>
      <c r="N77" s="114" t="s">
        <v>55</v>
      </c>
      <c r="O77" s="115"/>
      <c r="P77" s="115"/>
      <c r="Q77" s="113"/>
      <c r="R77" s="103"/>
      <c r="S77" s="20"/>
      <c r="T77" s="20"/>
      <c r="U77" s="20"/>
    </row>
    <row r="78" spans="1:21" ht="9" customHeight="1">
      <c r="A78" s="116" t="s">
        <v>56</v>
      </c>
      <c r="B78" s="117"/>
      <c r="C78" s="118"/>
      <c r="D78" s="119"/>
      <c r="E78" s="120"/>
      <c r="F78" s="121"/>
      <c r="G78" s="120"/>
      <c r="H78" s="122"/>
      <c r="I78" s="119" t="s">
        <v>29</v>
      </c>
      <c r="J78" s="84"/>
      <c r="K78" s="123"/>
      <c r="L78" s="117"/>
      <c r="M78" s="124"/>
      <c r="N78" s="116"/>
      <c r="O78" s="123"/>
      <c r="P78" s="117"/>
      <c r="Q78" s="124"/>
      <c r="R78" s="103"/>
      <c r="S78" s="20"/>
      <c r="T78" s="20"/>
      <c r="U78" s="20"/>
    </row>
    <row r="79" spans="1:21" ht="9" customHeight="1">
      <c r="A79" s="125" t="s">
        <v>57</v>
      </c>
      <c r="B79" s="127"/>
      <c r="C79" s="129"/>
      <c r="D79" s="135"/>
      <c r="E79" s="136"/>
      <c r="F79" s="137"/>
      <c r="G79" s="136"/>
      <c r="H79" s="138"/>
      <c r="I79" s="135" t="s">
        <v>30</v>
      </c>
      <c r="J79" s="139"/>
      <c r="K79" s="126"/>
      <c r="L79" s="127"/>
      <c r="M79" s="128"/>
      <c r="N79" s="125">
        <f>Q4</f>
        <v>0</v>
      </c>
      <c r="O79" s="126"/>
      <c r="P79" s="127"/>
      <c r="Q79" s="140">
        <f>MIN(4,'[2]Συμμετοχες'!R5)</f>
        <v>4</v>
      </c>
      <c r="R79" s="103"/>
      <c r="S79" s="20"/>
      <c r="T79" s="20"/>
      <c r="U79" s="20"/>
    </row>
  </sheetData>
  <sheetProtection/>
  <mergeCells count="13">
    <mergeCell ref="N77:P77"/>
    <mergeCell ref="A4:C4"/>
    <mergeCell ref="F4:G4"/>
    <mergeCell ref="O4:S4"/>
    <mergeCell ref="T17:T21"/>
    <mergeCell ref="N72:P72"/>
    <mergeCell ref="N74:P74"/>
    <mergeCell ref="A1:G1"/>
    <mergeCell ref="A2:G2"/>
    <mergeCell ref="J2:L2"/>
    <mergeCell ref="A3:C3"/>
    <mergeCell ref="F3:H3"/>
    <mergeCell ref="P3:S3"/>
  </mergeCells>
  <conditionalFormatting sqref="E7 E9 E11 E13 E15 E17 E19 E21 E23 E25 E27 E29 E31 E33 E35 E37 E39 E41 E43 E45 E47 E49 E51 E53 E55 E57 E59 E61 E63 E65 E67 E69">
    <cfRule type="cellIs" priority="4" dxfId="18" operator="equal">
      <formula>"Bye"</formula>
    </cfRule>
  </conditionalFormatting>
  <conditionalFormatting sqref="B7 B9 B11 B13 B15 B17 B19 B21 B23 B25 B27 B29 B31 B33 B35 B37 B39 B41 B43 B45 B47 B49 B51 B53 B55 B57 B59 B61 B63 B65 B67 B69">
    <cfRule type="cellIs" priority="3" dxfId="19" operator="equal">
      <formula>"QA"</formula>
    </cfRule>
  </conditionalFormatting>
  <conditionalFormatting sqref="B7 B9 B11 B13 B15 B17 B19 B21 B23 B25 B27 B29 B31 B33 B35 B37 B39 B41 B43 B45 B47 B49 B51 B53 B55 B57 B59 B61 B63 B65 B67 B69">
    <cfRule type="cellIs" priority="2" dxfId="19" operator="equal">
      <formula>"DA"</formula>
    </cfRule>
  </conditionalFormatting>
  <conditionalFormatting sqref="D7:D37">
    <cfRule type="notContainsBlanks" priority="1" dxfId="20">
      <formula>LEN(TRIM(D7))&gt;0</formula>
    </cfRule>
  </conditionalFormatting>
  <dataValidations count="1">
    <dataValidation type="list" allowBlank="1" showInputMessage="1" prompt=": " sqref="H8">
      <formula1>'Ανδρών 50+'!$U$7:$U$16</formula1>
    </dataValidation>
  </dataValidations>
  <printOptions/>
  <pageMargins left="0.31496062992125984" right="0.11811023622047245" top="0.7480314960629921" bottom="0.7480314960629921" header="0.31496062992125984" footer="0.3149606299212598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U79"/>
  <sheetViews>
    <sheetView showGridLines="0" tabSelected="1" zoomScalePageLayoutView="0" workbookViewId="0" topLeftCell="A1">
      <selection activeCell="L35" sqref="L35"/>
    </sheetView>
  </sheetViews>
  <sheetFormatPr defaultColWidth="17.28125" defaultRowHeight="15.75" customHeight="1"/>
  <cols>
    <col min="1" max="1" width="4.140625" style="9" customWidth="1"/>
    <col min="2" max="2" width="2.7109375" style="9" customWidth="1"/>
    <col min="3" max="4" width="3.7109375" style="9" customWidth="1"/>
    <col min="5" max="5" width="13.57421875" style="9" customWidth="1"/>
    <col min="6" max="6" width="6.28125" style="9" customWidth="1"/>
    <col min="7" max="7" width="4.57421875" style="9" customWidth="1"/>
    <col min="8" max="8" width="10.8515625" style="9" customWidth="1"/>
    <col min="9" max="9" width="2.57421875" style="9" customWidth="1"/>
    <col min="10" max="10" width="10.00390625" style="9" customWidth="1"/>
    <col min="11" max="11" width="2.57421875" style="9" customWidth="1"/>
    <col min="12" max="12" width="7.7109375" style="9" customWidth="1"/>
    <col min="13" max="13" width="2.57421875" style="9" customWidth="1"/>
    <col min="14" max="14" width="9.8515625" style="9" customWidth="1"/>
    <col min="15" max="15" width="2.57421875" style="9" customWidth="1"/>
    <col min="16" max="16" width="8.8515625" style="9" customWidth="1"/>
    <col min="17" max="17" width="2.57421875" style="9" customWidth="1"/>
    <col min="18" max="18" width="10.00390625" style="9" hidden="1" customWidth="1"/>
    <col min="19" max="19" width="0.71875" style="9" hidden="1" customWidth="1"/>
    <col min="20" max="20" width="53.57421875" style="9" customWidth="1"/>
    <col min="21" max="21" width="10.00390625" style="9" hidden="1" customWidth="1"/>
    <col min="22" max="16384" width="17.28125" style="9" customWidth="1"/>
  </cols>
  <sheetData>
    <row r="1" spans="1:21" ht="21.75" customHeight="1">
      <c r="A1" s="1" t="str">
        <f>'[1]Week SetUp'!A6</f>
        <v>5ο Παγκρήτιο Βετεράνων Ρέθυμνο</v>
      </c>
      <c r="B1" s="2"/>
      <c r="C1" s="2"/>
      <c r="D1" s="2"/>
      <c r="E1" s="2"/>
      <c r="F1" s="2"/>
      <c r="G1" s="2"/>
      <c r="H1" s="3"/>
      <c r="I1" s="4"/>
      <c r="J1" s="5" t="str">
        <f>'[1]Week SetUp'!A12</f>
        <v>ΓΥΝΑΙΚΩΝ</v>
      </c>
      <c r="K1" s="6"/>
      <c r="L1" s="7"/>
      <c r="M1" s="4"/>
      <c r="N1" s="4" t="s">
        <v>0</v>
      </c>
      <c r="O1" s="4"/>
      <c r="P1" s="3"/>
      <c r="Q1" s="4"/>
      <c r="R1" s="8"/>
      <c r="S1" s="8"/>
      <c r="T1" s="8"/>
      <c r="U1" s="8"/>
    </row>
    <row r="2" spans="1:21" ht="12.75">
      <c r="A2" s="10" t="str">
        <f>'[1]Week SetUp'!$A$8</f>
        <v>Ζ΄ ΕΝΩΣΗ</v>
      </c>
      <c r="B2" s="2"/>
      <c r="C2" s="2"/>
      <c r="D2" s="2"/>
      <c r="E2" s="2"/>
      <c r="F2" s="2"/>
      <c r="G2" s="2"/>
      <c r="H2" s="11"/>
      <c r="I2" s="12"/>
      <c r="J2" s="13" t="s">
        <v>1</v>
      </c>
      <c r="K2" s="2"/>
      <c r="L2" s="2"/>
      <c r="M2" s="12"/>
      <c r="N2" s="11"/>
      <c r="O2" s="12"/>
      <c r="P2" s="11"/>
      <c r="Q2" s="12"/>
      <c r="R2" s="11"/>
      <c r="S2" s="11"/>
      <c r="T2" s="11"/>
      <c r="U2" s="11"/>
    </row>
    <row r="3" spans="1:21" ht="11.25" customHeight="1">
      <c r="A3" s="14" t="s">
        <v>2</v>
      </c>
      <c r="B3" s="2"/>
      <c r="C3" s="2"/>
      <c r="D3" s="15"/>
      <c r="E3" s="15"/>
      <c r="F3" s="14" t="s">
        <v>3</v>
      </c>
      <c r="G3" s="2"/>
      <c r="H3" s="2"/>
      <c r="I3" s="16"/>
      <c r="J3" s="17" t="s">
        <v>4</v>
      </c>
      <c r="K3" s="16"/>
      <c r="L3" s="15" t="s">
        <v>5</v>
      </c>
      <c r="M3" s="16"/>
      <c r="N3" s="15"/>
      <c r="O3" s="16"/>
      <c r="P3" s="18" t="s">
        <v>6</v>
      </c>
      <c r="Q3" s="2"/>
      <c r="R3" s="2"/>
      <c r="S3" s="2"/>
      <c r="T3" s="19"/>
      <c r="U3" s="20"/>
    </row>
    <row r="4" spans="1:21" ht="11.25" customHeight="1">
      <c r="A4" s="21" t="str">
        <f>'[1]Week SetUp'!$A$10</f>
        <v>16-18/10/2015</v>
      </c>
      <c r="B4" s="22"/>
      <c r="C4" s="22"/>
      <c r="D4" s="23"/>
      <c r="E4" s="23"/>
      <c r="F4" s="24" t="str">
        <f>'[1]Week SetUp'!$C$10</f>
        <v>Ο.Α. ΡΕΘΥΜΝΟΥ</v>
      </c>
      <c r="G4" s="22"/>
      <c r="H4" s="23"/>
      <c r="I4" s="25"/>
      <c r="J4" s="26" t="str">
        <f>'[1]Week SetUp'!$D$10</f>
        <v>ΡΕΘΥΜΝΟ</v>
      </c>
      <c r="K4" s="25"/>
      <c r="L4" s="27" t="str">
        <f>'[1]Week SetUp'!$A$12</f>
        <v>ΓΥΝΑΙΚΩΝ</v>
      </c>
      <c r="M4" s="25"/>
      <c r="N4" s="23"/>
      <c r="O4" s="28" t="str">
        <f>'[1]Week SetUp'!$E$10</f>
        <v>ΛΥΡΗΣ ΓΙΩΡΓΟΣ</v>
      </c>
      <c r="P4" s="29"/>
      <c r="Q4" s="29"/>
      <c r="R4" s="29"/>
      <c r="S4" s="29"/>
      <c r="T4" s="30"/>
      <c r="U4" s="31"/>
    </row>
    <row r="5" spans="1:21" ht="9.75" customHeight="1">
      <c r="A5" s="32"/>
      <c r="B5" s="33" t="s">
        <v>7</v>
      </c>
      <c r="C5" s="33" t="s">
        <v>8</v>
      </c>
      <c r="D5" s="33" t="s">
        <v>9</v>
      </c>
      <c r="E5" s="34" t="s">
        <v>10</v>
      </c>
      <c r="F5" s="34" t="s">
        <v>11</v>
      </c>
      <c r="G5" s="34"/>
      <c r="H5" s="34" t="s">
        <v>4</v>
      </c>
      <c r="I5" s="34"/>
      <c r="J5" s="33" t="s">
        <v>12</v>
      </c>
      <c r="K5" s="35"/>
      <c r="L5" s="33" t="s">
        <v>13</v>
      </c>
      <c r="M5" s="35"/>
      <c r="N5" s="33" t="s">
        <v>14</v>
      </c>
      <c r="O5" s="35"/>
      <c r="P5" s="33" t="s">
        <v>15</v>
      </c>
      <c r="Q5" s="36"/>
      <c r="R5" s="37"/>
      <c r="S5" s="37"/>
      <c r="T5" s="20"/>
      <c r="U5" s="20"/>
    </row>
    <row r="6" spans="1:21" ht="3.75" customHeight="1">
      <c r="A6" s="38"/>
      <c r="B6" s="39"/>
      <c r="C6" s="39"/>
      <c r="D6" s="39"/>
      <c r="E6" s="40"/>
      <c r="F6" s="40"/>
      <c r="G6" s="20"/>
      <c r="H6" s="40"/>
      <c r="I6" s="41"/>
      <c r="J6" s="39"/>
      <c r="K6" s="41"/>
      <c r="L6" s="39"/>
      <c r="M6" s="41"/>
      <c r="N6" s="39"/>
      <c r="O6" s="41"/>
      <c r="P6" s="39"/>
      <c r="Q6" s="42"/>
      <c r="R6" s="20"/>
      <c r="S6" s="20"/>
      <c r="T6" s="20"/>
      <c r="U6" s="43"/>
    </row>
    <row r="7" spans="1:21" ht="10.5" customHeight="1">
      <c r="A7" s="44" t="s">
        <v>16</v>
      </c>
      <c r="B7" s="45"/>
      <c r="C7" s="45">
        <f>IF($D7="","",VLOOKUP($D7,'[1]Συμμετοχες'!$A$7:$P$22,16))</f>
        <v>505</v>
      </c>
      <c r="D7" s="46">
        <v>1</v>
      </c>
      <c r="E7" s="23" t="str">
        <f>UPPER(IF($D7="","",VLOOKUP($D7,'[1]Συμμετοχες'!$A$7:$P$22,2)))</f>
        <v>ΡΑΜΟΥΤΣΑΚΗ</v>
      </c>
      <c r="F7" s="23" t="str">
        <f>IF($D7="","",VLOOKUP($D7,'[1]Συμμετοχες'!$A$7:$P$22,3))</f>
        <v>ΜΙΡΚΑ</v>
      </c>
      <c r="G7" s="23"/>
      <c r="H7" s="23" t="str">
        <f>IF($D7="","",VLOOKUP($D7,'[1]Συμμετοχες'!$A$7:$P$22,4))</f>
        <v>ΗΡΆΚΛΕΙΟ</v>
      </c>
      <c r="I7" s="47"/>
      <c r="J7" s="48"/>
      <c r="K7" s="49"/>
      <c r="L7" s="49"/>
      <c r="M7" s="49"/>
      <c r="N7" s="49"/>
      <c r="O7" s="50"/>
      <c r="P7" s="49"/>
      <c r="Q7" s="50"/>
      <c r="R7" s="20"/>
      <c r="S7" s="20"/>
      <c r="T7" s="20"/>
      <c r="U7" s="51" t="s">
        <v>17</v>
      </c>
    </row>
    <row r="8" spans="1:21" ht="9" customHeight="1">
      <c r="A8" s="52"/>
      <c r="B8" s="53"/>
      <c r="C8" s="53"/>
      <c r="D8" s="53"/>
      <c r="E8" s="54"/>
      <c r="F8" s="54"/>
      <c r="G8" s="37"/>
      <c r="H8" s="55" t="s">
        <v>18</v>
      </c>
      <c r="I8" s="56" t="s">
        <v>19</v>
      </c>
      <c r="J8" s="57" t="str">
        <f>UPPER(IF(OR(I8="a",I8="as"),E7,IF(OR(I8="b",I8="bs"),E9,)))</f>
        <v>ΡΑΜΟΥΤΣΑΚΗ</v>
      </c>
      <c r="K8" s="45"/>
      <c r="L8" s="49"/>
      <c r="M8" s="49"/>
      <c r="N8" s="49"/>
      <c r="O8" s="50"/>
      <c r="P8" s="49"/>
      <c r="Q8" s="50"/>
      <c r="R8" s="20"/>
      <c r="S8" s="20"/>
      <c r="T8" s="20"/>
      <c r="U8" s="58" t="s">
        <v>17</v>
      </c>
    </row>
    <row r="9" spans="1:21" ht="9" customHeight="1">
      <c r="A9" s="52" t="s">
        <v>20</v>
      </c>
      <c r="B9" s="45">
        <f>IF($D9="","",VLOOKUP($D9,'[1]Συμμετοχες'!$A$7:$P$22,15))</f>
        <v>0</v>
      </c>
      <c r="C9" s="45">
        <f>IF($D9="","",VLOOKUP($D9,'[1]Συμμετοχες'!$A$7:$P$22,16))</f>
        <v>0</v>
      </c>
      <c r="D9" s="46">
        <v>30</v>
      </c>
      <c r="E9" s="45">
        <f>UPPER(IF($D9="","",VLOOKUP($D9,'[1]Συμμετοχες'!$A$7:$P$22,2)))</f>
      </c>
      <c r="F9" s="45">
        <f>IF($D9="","",VLOOKUP($D9,'[1]Συμμετοχες'!$A$7:$P$22,3))</f>
        <v>0</v>
      </c>
      <c r="G9" s="45" t="s">
        <v>21</v>
      </c>
      <c r="H9" s="45">
        <f>IF($D9="","",VLOOKUP($D9,'[1]Συμμετοχες'!$A$7:$P$22,4))</f>
        <v>0</v>
      </c>
      <c r="I9" s="59"/>
      <c r="J9" s="60" t="s">
        <v>22</v>
      </c>
      <c r="K9" s="61"/>
      <c r="L9" s="62"/>
      <c r="M9" s="49"/>
      <c r="N9" s="49"/>
      <c r="O9" s="50"/>
      <c r="P9" s="49"/>
      <c r="Q9" s="50"/>
      <c r="R9" s="20"/>
      <c r="S9" s="20"/>
      <c r="T9" s="20"/>
      <c r="U9" s="58" t="s">
        <v>17</v>
      </c>
    </row>
    <row r="10" spans="1:21" ht="9" customHeight="1">
      <c r="A10" s="52"/>
      <c r="B10" s="53"/>
      <c r="C10" s="53"/>
      <c r="D10" s="63"/>
      <c r="E10" s="54"/>
      <c r="F10" s="54"/>
      <c r="G10" s="37"/>
      <c r="H10" s="54"/>
      <c r="I10" s="53"/>
      <c r="J10" s="64"/>
      <c r="K10" s="65"/>
      <c r="L10" s="66">
        <f>UPPER(IF(OR(K10="a",K10="as"),J8,IF(OR(K10="b",K10="bs"),J12,)))</f>
      </c>
      <c r="M10" s="45"/>
      <c r="N10" s="49"/>
      <c r="O10" s="49"/>
      <c r="P10" s="49"/>
      <c r="Q10" s="50"/>
      <c r="R10" s="20"/>
      <c r="S10" s="20"/>
      <c r="T10" s="20"/>
      <c r="U10" s="58" t="s">
        <v>17</v>
      </c>
    </row>
    <row r="11" spans="1:21" ht="9" customHeight="1">
      <c r="A11" s="52" t="s">
        <v>23</v>
      </c>
      <c r="B11" s="45">
        <f>IF($D11="","",VLOOKUP($D11,'[1]Συμμετοχες'!$A$7:$P$22,15))</f>
        <v>0</v>
      </c>
      <c r="C11" s="45">
        <f>IF($D11="","",VLOOKUP($D11,'[1]Συμμετοχες'!$A$7:$P$22,16))</f>
        <v>35</v>
      </c>
      <c r="D11" s="46">
        <v>10</v>
      </c>
      <c r="E11" s="45" t="str">
        <f>UPPER(IF($D11="","",VLOOKUP($D11,'[1]Συμμετοχες'!$A$7:$P$22,2)))</f>
        <v>ΣΩΠΑΣΗ</v>
      </c>
      <c r="F11" s="45" t="str">
        <f>IF($D11="","",VLOOKUP($D11,'[1]Συμμετοχες'!$A$7:$P$22,3))</f>
        <v>ΧΡΎΣΑ</v>
      </c>
      <c r="G11" s="67"/>
      <c r="H11" s="45" t="str">
        <f>IF($D11="","",VLOOKUP($D11,'[1]Συμμετοχες'!$A$7:$P$22,4))</f>
        <v>ΑΓΙΟΣ ΝΙΚΟΛΑΟΣ</v>
      </c>
      <c r="I11" s="47"/>
      <c r="J11" s="48"/>
      <c r="K11" s="68"/>
      <c r="L11" s="60"/>
      <c r="M11" s="69"/>
      <c r="N11" s="62"/>
      <c r="O11" s="49"/>
      <c r="P11" s="49"/>
      <c r="Q11" s="50"/>
      <c r="R11" s="20"/>
      <c r="S11" s="20"/>
      <c r="T11" s="20"/>
      <c r="U11" s="58" t="s">
        <v>17</v>
      </c>
    </row>
    <row r="12" spans="1:21" ht="9" customHeight="1">
      <c r="A12" s="52"/>
      <c r="B12" s="53"/>
      <c r="C12" s="53"/>
      <c r="D12" s="63"/>
      <c r="E12" s="54"/>
      <c r="F12" s="54"/>
      <c r="G12" s="37"/>
      <c r="H12" s="55" t="s">
        <v>18</v>
      </c>
      <c r="I12" s="56"/>
      <c r="J12" s="57" t="s">
        <v>24</v>
      </c>
      <c r="K12" s="70"/>
      <c r="L12" s="62"/>
      <c r="M12" s="68"/>
      <c r="N12" s="62"/>
      <c r="O12" s="49"/>
      <c r="P12" s="49"/>
      <c r="Q12" s="50"/>
      <c r="R12" s="20"/>
      <c r="S12" s="20"/>
      <c r="T12" s="20"/>
      <c r="U12" s="58" t="s">
        <v>17</v>
      </c>
    </row>
    <row r="13" spans="1:21" ht="9" customHeight="1">
      <c r="A13" s="52" t="s">
        <v>25</v>
      </c>
      <c r="B13" s="45"/>
      <c r="C13" s="45">
        <f>IF($D13="","",VLOOKUP($D13,'[1]Συμμετοχες'!$A$7:$P$22,16))</f>
        <v>70</v>
      </c>
      <c r="D13" s="46">
        <v>5</v>
      </c>
      <c r="E13" s="45" t="str">
        <f>UPPER(IF($D13="","",VLOOKUP($D13,'[1]Συμμετοχες'!$A$7:$P$22,2)))</f>
        <v>ΜΙΧΕΛΙΔΑΚΗ</v>
      </c>
      <c r="F13" s="45" t="str">
        <f>IF($D13="","",VLOOKUP($D13,'[1]Συμμετοχες'!$A$7:$P$22,3))</f>
        <v>ΙΡΜΗ</v>
      </c>
      <c r="G13" s="45"/>
      <c r="H13" s="45" t="str">
        <f>IF($D13="","",VLOOKUP($D13,'[1]Συμμετοχες'!$A$7:$P$22,4))</f>
        <v>ΗΡΑΚΛΕΙΟ</v>
      </c>
      <c r="I13" s="71"/>
      <c r="J13" s="60"/>
      <c r="K13" s="54"/>
      <c r="L13" s="49" t="s">
        <v>26</v>
      </c>
      <c r="M13" s="68"/>
      <c r="N13" s="62"/>
      <c r="O13" s="49"/>
      <c r="P13" s="49"/>
      <c r="Q13" s="50"/>
      <c r="R13" s="20"/>
      <c r="S13" s="20"/>
      <c r="T13" s="20"/>
      <c r="U13" s="58" t="s">
        <v>17</v>
      </c>
    </row>
    <row r="14" spans="1:21" ht="9" customHeight="1">
      <c r="A14" s="52"/>
      <c r="B14" s="53"/>
      <c r="C14" s="53"/>
      <c r="D14" s="63"/>
      <c r="E14" s="54"/>
      <c r="F14" s="54"/>
      <c r="G14" s="37"/>
      <c r="H14" s="72"/>
      <c r="I14" s="53"/>
      <c r="J14" s="48"/>
      <c r="K14" s="49"/>
      <c r="L14" s="73" t="s">
        <v>18</v>
      </c>
      <c r="M14" s="65"/>
      <c r="N14" s="66">
        <f>UPPER(IF(OR(M14="a",M14="as"),L10,IF(OR(M14="b",M14="bs"),L18,)))</f>
      </c>
      <c r="O14" s="45"/>
      <c r="P14" s="49"/>
      <c r="Q14" s="50"/>
      <c r="R14" s="20"/>
      <c r="S14" s="20"/>
      <c r="T14" s="74"/>
      <c r="U14" s="58" t="s">
        <v>17</v>
      </c>
    </row>
    <row r="15" spans="1:21" ht="9" customHeight="1">
      <c r="A15" s="44" t="s">
        <v>27</v>
      </c>
      <c r="B15" s="45"/>
      <c r="C15" s="45">
        <f>IF($D15="","",VLOOKUP($D15,'[1]Συμμετοχες'!$A$7:$P$22,16))</f>
        <v>130</v>
      </c>
      <c r="D15" s="46">
        <v>4</v>
      </c>
      <c r="E15" s="23" t="str">
        <f>UPPER(IF($D15="","",VLOOKUP($D15,'[1]Συμμετοχες'!$A$7:$P$22,2)))</f>
        <v>ΜΑΘΙΟΥΛΑΚΗ</v>
      </c>
      <c r="F15" s="23" t="str">
        <f>IF($D15="","",VLOOKUP($D15,'[1]Συμμετοχες'!$A$7:$P$22,3))</f>
        <v>ΜΑΡΙΕΤΤΑ</v>
      </c>
      <c r="G15" s="23"/>
      <c r="H15" s="23" t="str">
        <f>IF($D15="","",VLOOKUP($D15,'[1]Συμμετοχες'!$A$7:$P$22,4))</f>
        <v>ΧΑΝΙΑ</v>
      </c>
      <c r="I15" s="75"/>
      <c r="J15" s="48"/>
      <c r="K15" s="49"/>
      <c r="L15" s="49"/>
      <c r="M15" s="68"/>
      <c r="N15" s="60"/>
      <c r="O15" s="69"/>
      <c r="P15" s="62"/>
      <c r="Q15" s="50"/>
      <c r="R15" s="20"/>
      <c r="S15" s="20"/>
      <c r="T15" s="76"/>
      <c r="U15" s="58" t="s">
        <v>17</v>
      </c>
    </row>
    <row r="16" spans="1:21" ht="9" customHeight="1">
      <c r="A16" s="52"/>
      <c r="B16" s="53"/>
      <c r="C16" s="53"/>
      <c r="D16" s="63"/>
      <c r="E16" s="54"/>
      <c r="F16" s="54"/>
      <c r="G16" s="37"/>
      <c r="H16" s="55" t="s">
        <v>18</v>
      </c>
      <c r="I16" s="56" t="s">
        <v>19</v>
      </c>
      <c r="J16" s="57" t="str">
        <f>UPPER(IF(OR(I16="a",I16="as"),E15,IF(OR(I16="b",I16="bs"),E17,)))</f>
        <v>ΜΑΘΙΟΥΛΑΚΗ</v>
      </c>
      <c r="K16" s="45"/>
      <c r="L16" s="49"/>
      <c r="M16" s="68"/>
      <c r="N16" s="62"/>
      <c r="O16" s="68"/>
      <c r="P16" s="62"/>
      <c r="Q16" s="50"/>
      <c r="R16" s="20"/>
      <c r="S16" s="20"/>
      <c r="T16" s="76"/>
      <c r="U16" s="77" t="s">
        <v>17</v>
      </c>
    </row>
    <row r="17" spans="1:21" ht="9" customHeight="1">
      <c r="A17" s="52" t="s">
        <v>28</v>
      </c>
      <c r="B17" s="45"/>
      <c r="C17" s="45">
        <f>IF($D17="","",VLOOKUP($D17,'[1]Συμμετοχες'!$A$7:$P$22,16))</f>
        <v>0</v>
      </c>
      <c r="D17" s="46">
        <v>30</v>
      </c>
      <c r="E17" s="45">
        <f>UPPER(IF($D17="","",VLOOKUP($D17,'[1]Συμμετοχες'!$A$7:$P$22,2)))</f>
      </c>
      <c r="F17" s="45">
        <f>IF($D17="","",VLOOKUP($D17,'[1]Συμμετοχες'!$A$7:$P$22,3))</f>
        <v>0</v>
      </c>
      <c r="G17" s="45" t="s">
        <v>21</v>
      </c>
      <c r="H17" s="45">
        <f>IF($D17="","",VLOOKUP($D17,'[1]Συμμετοχες'!$A$7:$P$22,4))</f>
        <v>0</v>
      </c>
      <c r="I17" s="59"/>
      <c r="J17" s="60" t="s">
        <v>22</v>
      </c>
      <c r="K17" s="61"/>
      <c r="L17" s="62"/>
      <c r="M17" s="68"/>
      <c r="N17" s="62"/>
      <c r="O17" s="68"/>
      <c r="P17" s="62"/>
      <c r="Q17" s="50"/>
      <c r="R17" s="20"/>
      <c r="S17" s="20"/>
      <c r="T17" s="78"/>
      <c r="U17" s="37"/>
    </row>
    <row r="18" spans="1:21" ht="9" customHeight="1">
      <c r="A18" s="52"/>
      <c r="B18" s="53"/>
      <c r="C18" s="53"/>
      <c r="D18" s="63"/>
      <c r="E18" s="54"/>
      <c r="F18" s="54"/>
      <c r="G18" s="37"/>
      <c r="H18" s="54"/>
      <c r="I18" s="53"/>
      <c r="J18" s="64" t="s">
        <v>18</v>
      </c>
      <c r="K18" s="65"/>
      <c r="L18" s="66">
        <f>UPPER(IF(OR(K18="a",K18="as"),J16,IF(OR(K18="b",K18="bs"),J20,)))</f>
      </c>
      <c r="M18" s="70"/>
      <c r="N18" s="62"/>
      <c r="O18" s="68"/>
      <c r="P18" s="62"/>
      <c r="Q18" s="50"/>
      <c r="R18" s="20"/>
      <c r="S18" s="20"/>
      <c r="T18" s="2"/>
      <c r="U18" s="20"/>
    </row>
    <row r="19" spans="1:21" ht="9" customHeight="1">
      <c r="A19" s="52" t="s">
        <v>29</v>
      </c>
      <c r="B19" s="45"/>
      <c r="C19" s="45">
        <f>IF($D19="","",VLOOKUP($D19,'[1]Συμμετοχες'!$A$7:$P$22,16))</f>
        <v>10</v>
      </c>
      <c r="D19" s="46">
        <v>11</v>
      </c>
      <c r="E19" s="45" t="str">
        <f>UPPER(IF($D19="","",VLOOKUP($D19,'[1]Συμμετοχες'!$A$7:$P$22,2)))</f>
        <v>ΜΑΡΗ</v>
      </c>
      <c r="F19" s="45" t="str">
        <f>IF($D19="","",VLOOKUP($D19,'[1]Συμμετοχες'!$A$7:$P$22,3))</f>
        <v>ΜΑΡΗ</v>
      </c>
      <c r="G19" s="45"/>
      <c r="H19" s="45" t="str">
        <f>IF($D19="","",VLOOKUP($D19,'[1]Συμμετοχες'!$A$7:$P$22,4))</f>
        <v>ΑΓ.ΝΙΚΟΛΑΟΣ</v>
      </c>
      <c r="I19" s="47"/>
      <c r="J19" s="48"/>
      <c r="K19" s="68"/>
      <c r="L19" s="60"/>
      <c r="M19" s="54"/>
      <c r="N19" s="49"/>
      <c r="O19" s="68"/>
      <c r="P19" s="62"/>
      <c r="Q19" s="50"/>
      <c r="R19" s="20"/>
      <c r="S19" s="20"/>
      <c r="T19" s="2"/>
      <c r="U19" s="20"/>
    </row>
    <row r="20" spans="1:21" ht="9" customHeight="1">
      <c r="A20" s="52"/>
      <c r="B20" s="53"/>
      <c r="C20" s="53"/>
      <c r="D20" s="53"/>
      <c r="E20" s="54"/>
      <c r="F20" s="54"/>
      <c r="G20" s="37"/>
      <c r="H20" s="55" t="s">
        <v>18</v>
      </c>
      <c r="I20" s="56"/>
      <c r="J20" s="57" t="s">
        <v>24</v>
      </c>
      <c r="K20" s="70"/>
      <c r="L20" s="62"/>
      <c r="M20" s="49"/>
      <c r="N20" s="49"/>
      <c r="O20" s="68"/>
      <c r="P20" s="62"/>
      <c r="Q20" s="50"/>
      <c r="R20" s="20"/>
      <c r="S20" s="20"/>
      <c r="T20" s="2"/>
      <c r="U20" s="20"/>
    </row>
    <row r="21" spans="1:21" ht="9" customHeight="1">
      <c r="A21" s="52" t="s">
        <v>30</v>
      </c>
      <c r="B21" s="45"/>
      <c r="C21" s="45">
        <f>IF($D21="","",VLOOKUP($D21,'[1]Συμμετοχες'!$A$7:$P$22,16))</f>
        <v>60</v>
      </c>
      <c r="D21" s="46">
        <v>8</v>
      </c>
      <c r="E21" s="45" t="str">
        <f>UPPER(IF($D21="","",VLOOKUP($D21,'[1]Συμμετοχες'!$A$7:$P$22,2)))</f>
        <v>ΚΟΥΜΑΚΗ</v>
      </c>
      <c r="F21" s="45" t="str">
        <f>IF($D21="","",VLOOKUP($D21,'[1]Συμμετοχες'!$A$7:$P$22,3))</f>
        <v>ΚΑΤΕΡΙΝΑ</v>
      </c>
      <c r="G21" s="45"/>
      <c r="H21" s="45" t="str">
        <f>IF($D21="","",VLOOKUP($D21,'[1]Συμμετοχες'!$A$7:$P$22,4))</f>
        <v>ΙΕΡΑΠΕΤΡΑ</v>
      </c>
      <c r="I21" s="71"/>
      <c r="J21" s="60"/>
      <c r="K21" s="54"/>
      <c r="L21" s="49"/>
      <c r="M21" s="49"/>
      <c r="N21" s="49" t="s">
        <v>31</v>
      </c>
      <c r="O21" s="68"/>
      <c r="P21" s="62"/>
      <c r="Q21" s="50"/>
      <c r="R21" s="20"/>
      <c r="S21" s="20"/>
      <c r="T21" s="2"/>
      <c r="U21" s="20"/>
    </row>
    <row r="22" spans="1:21" ht="9" customHeight="1">
      <c r="A22" s="52"/>
      <c r="B22" s="53"/>
      <c r="C22" s="53"/>
      <c r="D22" s="53"/>
      <c r="E22" s="72"/>
      <c r="F22" s="72"/>
      <c r="G22" s="79"/>
      <c r="H22" s="72"/>
      <c r="I22" s="53"/>
      <c r="J22" s="48"/>
      <c r="K22" s="49"/>
      <c r="L22" s="49"/>
      <c r="M22" s="49"/>
      <c r="N22" s="73" t="s">
        <v>18</v>
      </c>
      <c r="O22" s="65"/>
      <c r="P22" s="66">
        <f>UPPER(IF(OR(O22="a",O22="as"),N14,IF(OR(O22="b",O22="bs"),N30,)))</f>
      </c>
      <c r="Q22" s="45"/>
      <c r="R22" s="20"/>
      <c r="S22" s="20"/>
      <c r="T22" s="76"/>
      <c r="U22" s="20"/>
    </row>
    <row r="23" spans="1:21" ht="9" customHeight="1">
      <c r="A23" s="52" t="s">
        <v>32</v>
      </c>
      <c r="B23" s="45"/>
      <c r="C23" s="45">
        <f>IF($D23="","",VLOOKUP($D23,'[1]Συμμετοχες'!$A$7:$P$22,16))</f>
        <v>0</v>
      </c>
      <c r="D23" s="46">
        <v>30</v>
      </c>
      <c r="E23" s="45">
        <f>UPPER(IF($D23="","",VLOOKUP($D23,'[1]Συμμετοχες'!$A$7:$P$22,2)))</f>
      </c>
      <c r="F23" s="45">
        <f>IF($D23="","",VLOOKUP($D23,'[1]Συμμετοχες'!$A$7:$P$22,3))</f>
        <v>0</v>
      </c>
      <c r="G23" s="45" t="s">
        <v>21</v>
      </c>
      <c r="H23" s="45">
        <f>IF($D23="","",VLOOKUP($D23,'[1]Συμμετοχες'!$A$7:$P$22,4))</f>
        <v>0</v>
      </c>
      <c r="I23" s="47"/>
      <c r="J23" s="48"/>
      <c r="K23" s="49"/>
      <c r="L23" s="49"/>
      <c r="M23" s="49"/>
      <c r="N23" s="49"/>
      <c r="O23" s="68"/>
      <c r="P23" s="60"/>
      <c r="Q23" s="54"/>
      <c r="R23" s="20"/>
      <c r="S23" s="20"/>
      <c r="T23" s="76"/>
      <c r="U23" s="20"/>
    </row>
    <row r="24" spans="1:21" ht="9" customHeight="1">
      <c r="A24" s="52"/>
      <c r="B24" s="53"/>
      <c r="C24" s="53"/>
      <c r="D24" s="80"/>
      <c r="E24" s="54"/>
      <c r="F24" s="54"/>
      <c r="G24" s="37"/>
      <c r="H24" s="55" t="s">
        <v>18</v>
      </c>
      <c r="I24" s="56" t="s">
        <v>33</v>
      </c>
      <c r="J24" s="57" t="str">
        <f>UPPER(IF(OR(I24="a",I24="as"),E23,IF(OR(I24="b",I24="bs"),E25,)))</f>
        <v>ΠΑΝΑΓΙΩΤΑΚΗ</v>
      </c>
      <c r="K24" s="45"/>
      <c r="L24" s="49"/>
      <c r="M24" s="49"/>
      <c r="N24" s="49"/>
      <c r="O24" s="68"/>
      <c r="P24" s="62"/>
      <c r="Q24" s="50"/>
      <c r="R24" s="20"/>
      <c r="S24" s="20"/>
      <c r="T24" s="76"/>
      <c r="U24" s="20"/>
    </row>
    <row r="25" spans="1:21" ht="9" customHeight="1">
      <c r="A25" s="52" t="s">
        <v>34</v>
      </c>
      <c r="B25" s="45">
        <f>IF($D25="","",VLOOKUP($D25,'[1]Συμμετοχες'!$A$7:$P$22,15))</f>
        <v>0</v>
      </c>
      <c r="C25" s="45">
        <f>IF($D25="","",VLOOKUP($D25,'[1]Συμμετοχες'!$A$7:$P$22,16))</f>
        <v>70</v>
      </c>
      <c r="D25" s="46">
        <v>6</v>
      </c>
      <c r="E25" s="45" t="str">
        <f>UPPER(IF($D25="","",VLOOKUP($D25,'[1]Συμμετοχες'!$A$7:$P$22,2)))</f>
        <v>ΠΑΝΑΓΙΩΤΑΚΗ</v>
      </c>
      <c r="F25" s="45" t="str">
        <f>IF($D25="","",VLOOKUP($D25,'[1]Συμμετοχες'!$A$7:$P$22,3))</f>
        <v>ΚΑΤΕΡΙΝΑ</v>
      </c>
      <c r="G25" s="45"/>
      <c r="H25" s="45" t="str">
        <f>IF($D25="","",VLOOKUP($D25,'[1]Συμμετοχες'!$A$7:$P$22,4))</f>
        <v>ΗΡΑΚΛΕΙΟ</v>
      </c>
      <c r="I25" s="59"/>
      <c r="J25" s="60"/>
      <c r="K25" s="61"/>
      <c r="L25" s="62"/>
      <c r="M25" s="49"/>
      <c r="N25" s="49"/>
      <c r="O25" s="68"/>
      <c r="P25" s="62"/>
      <c r="Q25" s="50"/>
      <c r="R25" s="20"/>
      <c r="S25" s="20"/>
      <c r="T25" s="76"/>
      <c r="U25" s="20"/>
    </row>
    <row r="26" spans="1:21" ht="9" customHeight="1">
      <c r="A26" s="52"/>
      <c r="B26" s="53"/>
      <c r="C26" s="53"/>
      <c r="D26" s="63"/>
      <c r="E26" s="54"/>
      <c r="F26" s="54"/>
      <c r="G26" s="37"/>
      <c r="H26" s="54"/>
      <c r="I26" s="53"/>
      <c r="J26" s="64" t="s">
        <v>35</v>
      </c>
      <c r="K26" s="65"/>
      <c r="L26" s="66">
        <f>UPPER(IF(OR(K26="a",K26="as"),J24,IF(OR(K26="b",K26="bs"),J28,)))</f>
      </c>
      <c r="M26" s="45"/>
      <c r="N26" s="49"/>
      <c r="O26" s="68"/>
      <c r="P26" s="62"/>
      <c r="Q26" s="50"/>
      <c r="R26" s="20"/>
      <c r="S26" s="20"/>
      <c r="T26" s="76"/>
      <c r="U26" s="20"/>
    </row>
    <row r="27" spans="1:21" ht="9" customHeight="1">
      <c r="A27" s="52" t="s">
        <v>36</v>
      </c>
      <c r="B27" s="45">
        <f>IF($D27="","",VLOOKUP($D27,'[1]Συμμετοχες'!$A$7:$P$22,15))</f>
        <v>0</v>
      </c>
      <c r="C27" s="45">
        <f>IF($D27="","",VLOOKUP($D27,'[1]Συμμετοχες'!$A$7:$P$22,16))</f>
        <v>0</v>
      </c>
      <c r="D27" s="46">
        <v>30</v>
      </c>
      <c r="E27" s="45">
        <f>UPPER(IF($D27="","",VLOOKUP($D27,'[1]Συμμετοχες'!$A$7:$P$22,2)))</f>
      </c>
      <c r="F27" s="45">
        <f>IF($D27="","",VLOOKUP($D27,'[1]Συμμετοχες'!$A$7:$P$22,3))</f>
        <v>0</v>
      </c>
      <c r="G27" s="45" t="s">
        <v>21</v>
      </c>
      <c r="H27" s="45">
        <f>IF($D27="","",VLOOKUP($D27,'[1]Συμμετοχες'!$A$7:$P$22,4))</f>
        <v>0</v>
      </c>
      <c r="I27" s="47"/>
      <c r="J27" s="48" t="s">
        <v>22</v>
      </c>
      <c r="K27" s="68"/>
      <c r="L27" s="60"/>
      <c r="M27" s="69"/>
      <c r="N27" s="62"/>
      <c r="O27" s="68"/>
      <c r="P27" s="62"/>
      <c r="Q27" s="50"/>
      <c r="R27" s="20"/>
      <c r="S27" s="20"/>
      <c r="T27" s="76"/>
      <c r="U27" s="20"/>
    </row>
    <row r="28" spans="1:21" ht="9" customHeight="1">
      <c r="A28" s="44"/>
      <c r="B28" s="53"/>
      <c r="C28" s="53"/>
      <c r="D28" s="63"/>
      <c r="E28" s="54"/>
      <c r="F28" s="54"/>
      <c r="G28" s="37"/>
      <c r="H28" s="55" t="s">
        <v>18</v>
      </c>
      <c r="I28" s="56" t="s">
        <v>33</v>
      </c>
      <c r="J28" s="57" t="str">
        <f>UPPER(IF(OR(I28="a",I28="as"),E27,IF(OR(I28="b",I28="bs"),E29,)))</f>
        <v>ΣΩΜΑΡΑΚΗ</v>
      </c>
      <c r="K28" s="70"/>
      <c r="L28" s="62"/>
      <c r="M28" s="68"/>
      <c r="N28" s="62"/>
      <c r="O28" s="68"/>
      <c r="P28" s="62"/>
      <c r="Q28" s="50"/>
      <c r="R28" s="20"/>
      <c r="S28" s="20"/>
      <c r="T28" s="76"/>
      <c r="U28" s="20"/>
    </row>
    <row r="29" spans="1:21" ht="9" customHeight="1">
      <c r="A29" s="44" t="s">
        <v>37</v>
      </c>
      <c r="B29" s="45"/>
      <c r="C29" s="45">
        <f>IF($D29="","",VLOOKUP($D29,'[1]Συμμετοχες'!$A$7:$P$22,16))</f>
        <v>380</v>
      </c>
      <c r="D29" s="46">
        <v>3</v>
      </c>
      <c r="E29" s="23" t="str">
        <f>UPPER(IF($D29="","",VLOOKUP($D29,'[1]Συμμετοχες'!$A$7:$P$22,2)))</f>
        <v>ΣΩΜΑΡΑΚΗ</v>
      </c>
      <c r="F29" s="23" t="str">
        <f>IF($D29="","",VLOOKUP($D29,'[1]Συμμετοχες'!$A$7:$P$22,3))</f>
        <v>ΜΑΡΙΑ</v>
      </c>
      <c r="G29" s="23"/>
      <c r="H29" s="23" t="str">
        <f>IF($D29="","",VLOOKUP($D29,'[1]Συμμετοχες'!$A$7:$P$22,4))</f>
        <v>ΗΡΑΚΛΕΙΟ</v>
      </c>
      <c r="I29" s="71"/>
      <c r="J29" s="60"/>
      <c r="K29" s="54"/>
      <c r="L29" s="49" t="s">
        <v>26</v>
      </c>
      <c r="M29" s="68"/>
      <c r="N29" s="62"/>
      <c r="O29" s="68"/>
      <c r="P29" s="62"/>
      <c r="Q29" s="50"/>
      <c r="R29" s="20"/>
      <c r="S29" s="20"/>
      <c r="T29" s="76"/>
      <c r="U29" s="20"/>
    </row>
    <row r="30" spans="1:21" ht="9" customHeight="1">
      <c r="A30" s="52"/>
      <c r="B30" s="53"/>
      <c r="C30" s="53"/>
      <c r="D30" s="63"/>
      <c r="E30" s="54"/>
      <c r="F30" s="54"/>
      <c r="G30" s="37"/>
      <c r="H30" s="72"/>
      <c r="I30" s="53"/>
      <c r="J30" s="48"/>
      <c r="K30" s="49"/>
      <c r="L30" s="73" t="s">
        <v>18</v>
      </c>
      <c r="M30" s="65"/>
      <c r="N30" s="66">
        <f>UPPER(IF(OR(M30="a",M30="as"),L26,IF(OR(M30="b",M30="bs"),L34,)))</f>
      </c>
      <c r="O30" s="70"/>
      <c r="P30" s="62"/>
      <c r="Q30" s="50"/>
      <c r="R30" s="20"/>
      <c r="S30" s="20"/>
      <c r="T30" s="76"/>
      <c r="U30" s="20"/>
    </row>
    <row r="31" spans="1:21" ht="9" customHeight="1">
      <c r="A31" s="52" t="s">
        <v>38</v>
      </c>
      <c r="B31" s="45"/>
      <c r="C31" s="45">
        <f>IF($D31="","",VLOOKUP($D31,'[1]Συμμετοχες'!$A$7:$P$22,16))</f>
        <v>60</v>
      </c>
      <c r="D31" s="46">
        <v>7</v>
      </c>
      <c r="E31" s="45" t="str">
        <f>UPPER(IF($D31="","",VLOOKUP($D31,'[1]Συμμετοχες'!$A$7:$P$22,2)))</f>
        <v>ΒΙΔΑΛΑΚΗ</v>
      </c>
      <c r="F31" s="45" t="str">
        <f>IF($D31="","",VLOOKUP($D31,'[1]Συμμετοχες'!$A$7:$P$22,3))</f>
        <v>ΤΟΝΙΑ</v>
      </c>
      <c r="G31" s="45"/>
      <c r="H31" s="45" t="str">
        <f>IF($D31="","",VLOOKUP($D31,'[1]Συμμετοχες'!$A$7:$P$22,4))</f>
        <v>ΧΑΝΙΑ</v>
      </c>
      <c r="I31" s="75"/>
      <c r="J31" s="48"/>
      <c r="K31" s="49"/>
      <c r="L31" s="49"/>
      <c r="M31" s="68"/>
      <c r="N31" s="60"/>
      <c r="O31" s="54"/>
      <c r="P31" s="49"/>
      <c r="Q31" s="50"/>
      <c r="R31" s="20"/>
      <c r="S31" s="20"/>
      <c r="T31" s="76"/>
      <c r="U31" s="20"/>
    </row>
    <row r="32" spans="1:21" ht="9" customHeight="1">
      <c r="A32" s="52"/>
      <c r="B32" s="53"/>
      <c r="C32" s="53"/>
      <c r="D32" s="63"/>
      <c r="E32" s="54"/>
      <c r="F32" s="54"/>
      <c r="G32" s="37"/>
      <c r="H32" s="55" t="s">
        <v>18</v>
      </c>
      <c r="I32" s="56"/>
      <c r="J32" s="57" t="s">
        <v>39</v>
      </c>
      <c r="K32" s="45"/>
      <c r="L32" s="49"/>
      <c r="M32" s="68"/>
      <c r="N32" s="62"/>
      <c r="O32" s="49"/>
      <c r="P32" s="49"/>
      <c r="Q32" s="50"/>
      <c r="R32" s="20"/>
      <c r="S32" s="20"/>
      <c r="T32" s="76"/>
      <c r="U32" s="20"/>
    </row>
    <row r="33" spans="1:21" ht="9" customHeight="1">
      <c r="A33" s="52" t="s">
        <v>40</v>
      </c>
      <c r="B33" s="45">
        <f>IF($D33="","",VLOOKUP($D33,'[1]Συμμετοχες'!$A$7:$P$22,15))</f>
        <v>0</v>
      </c>
      <c r="C33" s="45">
        <f>IF($D33="","",VLOOKUP($D33,'[1]Συμμετοχες'!$A$7:$P$22,16))</f>
        <v>40</v>
      </c>
      <c r="D33" s="46">
        <v>9</v>
      </c>
      <c r="E33" s="45" t="str">
        <f>UPPER(IF($D33="","",VLOOKUP($D33,'[1]Συμμετοχες'!$A$7:$P$22,2)))</f>
        <v>ΟΡΦΑΝΟΥΔΑΚΗ</v>
      </c>
      <c r="F33" s="45" t="str">
        <f>IF($D33="","",VLOOKUP($D33,'[1]Συμμετοχες'!$A$7:$P$22,3))</f>
        <v>ΕΥΑΓΓΕΛΙΑ</v>
      </c>
      <c r="G33" s="45"/>
      <c r="H33" s="45" t="str">
        <f>IF($D33="","",VLOOKUP($D33,'[1]Συμμετοχες'!$A$7:$P$22,4))</f>
        <v>ΣΟΥΔΑ</v>
      </c>
      <c r="I33" s="59"/>
      <c r="J33" s="60"/>
      <c r="K33" s="61"/>
      <c r="L33" s="62"/>
      <c r="M33" s="68"/>
      <c r="N33" s="62"/>
      <c r="O33" s="49"/>
      <c r="P33" s="49"/>
      <c r="Q33" s="50"/>
      <c r="R33" s="20"/>
      <c r="S33" s="20"/>
      <c r="T33" s="76"/>
      <c r="U33" s="20"/>
    </row>
    <row r="34" spans="1:21" ht="9" customHeight="1">
      <c r="A34" s="52"/>
      <c r="B34" s="53"/>
      <c r="C34" s="53"/>
      <c r="D34" s="63"/>
      <c r="E34" s="54"/>
      <c r="F34" s="54"/>
      <c r="G34" s="37"/>
      <c r="H34" s="54"/>
      <c r="I34" s="53"/>
      <c r="J34" s="64"/>
      <c r="K34" s="65"/>
      <c r="L34" s="66">
        <f>UPPER(IF(OR(K34="a",K34="as"),J32,IF(OR(K34="b",K34="bs"),J36,)))</f>
      </c>
      <c r="M34" s="70"/>
      <c r="N34" s="62"/>
      <c r="O34" s="49"/>
      <c r="P34" s="49"/>
      <c r="Q34" s="50"/>
      <c r="R34" s="20"/>
      <c r="S34" s="20"/>
      <c r="T34" s="76"/>
      <c r="U34" s="20"/>
    </row>
    <row r="35" spans="1:21" ht="9" customHeight="1">
      <c r="A35" s="52" t="s">
        <v>41</v>
      </c>
      <c r="B35" s="45">
        <f>IF($D35="","",VLOOKUP($D35,'[1]Συμμετοχες'!$A$7:$P$22,15))</f>
        <v>0</v>
      </c>
      <c r="C35" s="45">
        <f>IF($D35="","",VLOOKUP($D35,'[1]Συμμετοχες'!$A$7:$P$22,16))</f>
        <v>0</v>
      </c>
      <c r="D35" s="46">
        <v>30</v>
      </c>
      <c r="E35" s="45">
        <f>UPPER(IF($D35="","",VLOOKUP($D35,'[1]Συμμετοχες'!$A$7:$P$22,2)))</f>
      </c>
      <c r="F35" s="45">
        <f>IF($D35="","",VLOOKUP($D35,'[1]Συμμετοχες'!$A$7:$P$22,3))</f>
        <v>0</v>
      </c>
      <c r="G35" s="45" t="s">
        <v>21</v>
      </c>
      <c r="H35" s="45">
        <f>IF($D35="","",VLOOKUP($D35,'[1]Συμμετοχες'!$A$7:$P$22,4))</f>
        <v>0</v>
      </c>
      <c r="I35" s="47"/>
      <c r="J35" s="48" t="s">
        <v>22</v>
      </c>
      <c r="K35" s="68"/>
      <c r="L35" s="60"/>
      <c r="M35" s="54"/>
      <c r="N35" s="49"/>
      <c r="O35" s="49"/>
      <c r="P35" s="49"/>
      <c r="Q35" s="50"/>
      <c r="R35" s="20"/>
      <c r="S35" s="20"/>
      <c r="T35" s="20"/>
      <c r="U35" s="20"/>
    </row>
    <row r="36" spans="1:21" ht="9" customHeight="1">
      <c r="A36" s="52"/>
      <c r="B36" s="53"/>
      <c r="C36" s="53"/>
      <c r="D36" s="53"/>
      <c r="E36" s="54"/>
      <c r="F36" s="54"/>
      <c r="G36" s="37"/>
      <c r="H36" s="55" t="s">
        <v>18</v>
      </c>
      <c r="I36" s="56" t="s">
        <v>33</v>
      </c>
      <c r="J36" s="57" t="str">
        <f>UPPER(IF(OR(I36="a",I36="as"),E35,IF(OR(I36="b",I36="bs"),E37,)))</f>
        <v>ΜΑΓΚΑΝΑ </v>
      </c>
      <c r="K36" s="70"/>
      <c r="L36" s="62"/>
      <c r="M36" s="49"/>
      <c r="N36" s="49"/>
      <c r="O36" s="49"/>
      <c r="P36" s="49"/>
      <c r="Q36" s="50"/>
      <c r="R36" s="20"/>
      <c r="S36" s="20"/>
      <c r="T36" s="20"/>
      <c r="U36" s="20"/>
    </row>
    <row r="37" spans="1:21" ht="9" customHeight="1">
      <c r="A37" s="44" t="s">
        <v>42</v>
      </c>
      <c r="B37" s="45"/>
      <c r="C37" s="45">
        <f>IF($D37="","",VLOOKUP($D37,'[1]Συμμετοχες'!$A$7:$P$22,16))</f>
        <v>420</v>
      </c>
      <c r="D37" s="46">
        <v>2</v>
      </c>
      <c r="E37" s="23" t="str">
        <f>UPPER(IF($D37="","",VLOOKUP($D37,'[1]Συμμετοχες'!$A$7:$P$22,2)))</f>
        <v>ΜΑΓΚΑΝΑ </v>
      </c>
      <c r="F37" s="23" t="str">
        <f>IF($D37="","",VLOOKUP($D37,'[1]Συμμετοχες'!$A$7:$P$22,3))</f>
        <v>ΑΛΕΞΙΑ </v>
      </c>
      <c r="G37" s="45"/>
      <c r="H37" s="23" t="str">
        <f>IF($D37="","",VLOOKUP($D37,'[1]Συμμετοχες'!$A$7:$P$22,4))</f>
        <v>ΗΡΆΚΛΕΙΟ </v>
      </c>
      <c r="I37" s="71"/>
      <c r="J37" s="60"/>
      <c r="K37" s="54"/>
      <c r="L37" s="49"/>
      <c r="M37" s="49"/>
      <c r="N37" s="49"/>
      <c r="O37" s="49"/>
      <c r="P37" s="49"/>
      <c r="Q37" s="50"/>
      <c r="R37" s="20"/>
      <c r="S37" s="20"/>
      <c r="T37" s="20"/>
      <c r="U37" s="20"/>
    </row>
    <row r="38" spans="1:21" ht="9" customHeight="1">
      <c r="A38" s="48"/>
      <c r="B38" s="53"/>
      <c r="C38" s="53"/>
      <c r="D38" s="53"/>
      <c r="E38" s="72"/>
      <c r="F38" s="72"/>
      <c r="G38" s="79"/>
      <c r="H38" s="54"/>
      <c r="I38" s="53"/>
      <c r="J38" s="48"/>
      <c r="K38" s="49"/>
      <c r="L38" s="49"/>
      <c r="M38" s="49"/>
      <c r="N38" s="49"/>
      <c r="O38" s="49"/>
      <c r="P38" s="49"/>
      <c r="Q38" s="50"/>
      <c r="R38" s="20"/>
      <c r="S38" s="20"/>
      <c r="T38" s="20"/>
      <c r="U38" s="20"/>
    </row>
    <row r="39" spans="1:21" ht="9" customHeight="1">
      <c r="A39" s="81"/>
      <c r="B39" s="49"/>
      <c r="C39" s="49"/>
      <c r="D39" s="48"/>
      <c r="E39" s="49"/>
      <c r="F39" s="49"/>
      <c r="G39" s="49"/>
      <c r="H39" s="49"/>
      <c r="I39" s="48"/>
      <c r="J39" s="48"/>
      <c r="K39" s="49"/>
      <c r="L39" s="49"/>
      <c r="M39" s="49"/>
      <c r="N39" s="49"/>
      <c r="O39" s="49"/>
      <c r="P39" s="49"/>
      <c r="Q39" s="50"/>
      <c r="R39" s="20"/>
      <c r="S39" s="20"/>
      <c r="T39" s="20"/>
      <c r="U39" s="20"/>
    </row>
    <row r="40" spans="1:21" ht="9" customHeight="1">
      <c r="A40" s="48"/>
      <c r="B40" s="48"/>
      <c r="C40" s="48"/>
      <c r="D40" s="48"/>
      <c r="E40" s="49"/>
      <c r="F40" s="49"/>
      <c r="G40" s="20"/>
      <c r="H40" s="82"/>
      <c r="I40" s="48"/>
      <c r="J40" s="48"/>
      <c r="K40" s="49"/>
      <c r="L40" s="49"/>
      <c r="M40" s="49"/>
      <c r="N40" s="49"/>
      <c r="O40" s="49"/>
      <c r="P40" s="49"/>
      <c r="Q40" s="50"/>
      <c r="R40" s="20"/>
      <c r="S40" s="20"/>
      <c r="T40" s="20"/>
      <c r="U40" s="20"/>
    </row>
    <row r="41" spans="1:21" ht="9" customHeight="1">
      <c r="A41" s="48"/>
      <c r="B41" s="49"/>
      <c r="C41" s="49"/>
      <c r="D41" s="48"/>
      <c r="E41" s="49"/>
      <c r="F41" s="49"/>
      <c r="G41" s="49"/>
      <c r="H41" s="49"/>
      <c r="I41" s="48"/>
      <c r="J41" s="48"/>
      <c r="K41" s="83"/>
      <c r="L41" s="49"/>
      <c r="M41" s="49"/>
      <c r="N41" s="49"/>
      <c r="O41" s="49"/>
      <c r="P41" s="49"/>
      <c r="Q41" s="50"/>
      <c r="R41" s="20"/>
      <c r="S41" s="20"/>
      <c r="T41" s="20"/>
      <c r="U41" s="20"/>
    </row>
    <row r="42" spans="1:21" ht="9" customHeight="1">
      <c r="A42" s="48"/>
      <c r="B42" s="48"/>
      <c r="C42" s="48"/>
      <c r="D42" s="48"/>
      <c r="E42" s="49"/>
      <c r="F42" s="49"/>
      <c r="G42" s="20"/>
      <c r="H42" s="49"/>
      <c r="I42" s="48"/>
      <c r="J42" s="84"/>
      <c r="K42" s="48"/>
      <c r="L42" s="49"/>
      <c r="M42" s="49"/>
      <c r="N42" s="49"/>
      <c r="O42" s="49"/>
      <c r="P42" s="49"/>
      <c r="Q42" s="50"/>
      <c r="R42" s="20"/>
      <c r="S42" s="20"/>
      <c r="T42" s="20"/>
      <c r="U42" s="20"/>
    </row>
    <row r="43" spans="1:21" ht="9" customHeight="1">
      <c r="A43" s="48"/>
      <c r="B43" s="49"/>
      <c r="C43" s="49"/>
      <c r="D43" s="48"/>
      <c r="E43" s="49"/>
      <c r="F43" s="49"/>
      <c r="G43" s="49"/>
      <c r="H43" s="49"/>
      <c r="I43" s="48"/>
      <c r="J43" s="48"/>
      <c r="K43" s="49"/>
      <c r="L43" s="49"/>
      <c r="M43" s="49"/>
      <c r="N43" s="49"/>
      <c r="O43" s="49"/>
      <c r="P43" s="49"/>
      <c r="Q43" s="50"/>
      <c r="R43" s="20"/>
      <c r="S43" s="20"/>
      <c r="T43" s="20"/>
      <c r="U43" s="20"/>
    </row>
    <row r="44" spans="1:21" ht="9" customHeight="1">
      <c r="A44" s="48"/>
      <c r="B44" s="48"/>
      <c r="C44" s="48"/>
      <c r="D44" s="48"/>
      <c r="E44" s="49"/>
      <c r="F44" s="49"/>
      <c r="G44" s="20"/>
      <c r="H44" s="82"/>
      <c r="I44" s="48"/>
      <c r="J44" s="48"/>
      <c r="K44" s="49"/>
      <c r="L44" s="49"/>
      <c r="M44" s="49"/>
      <c r="N44" s="49"/>
      <c r="O44" s="49"/>
      <c r="P44" s="49"/>
      <c r="Q44" s="50"/>
      <c r="R44" s="20"/>
      <c r="S44" s="20"/>
      <c r="T44" s="20"/>
      <c r="U44" s="20"/>
    </row>
    <row r="45" spans="1:21" ht="9" customHeight="1">
      <c r="A45" s="48"/>
      <c r="B45" s="49"/>
      <c r="C45" s="49"/>
      <c r="D45" s="48"/>
      <c r="E45" s="49"/>
      <c r="F45" s="49"/>
      <c r="G45" s="49"/>
      <c r="H45" s="49"/>
      <c r="I45" s="48"/>
      <c r="J45" s="48"/>
      <c r="K45" s="49"/>
      <c r="L45" s="49"/>
      <c r="M45" s="49"/>
      <c r="N45" s="49"/>
      <c r="O45" s="49"/>
      <c r="P45" s="49"/>
      <c r="Q45" s="50"/>
      <c r="R45" s="20"/>
      <c r="S45" s="20"/>
      <c r="T45" s="20"/>
      <c r="U45" s="20"/>
    </row>
    <row r="46" spans="1:21" ht="9" customHeight="1">
      <c r="A46" s="48"/>
      <c r="B46" s="48"/>
      <c r="C46" s="48"/>
      <c r="D46" s="48"/>
      <c r="E46" s="49"/>
      <c r="F46" s="49"/>
      <c r="G46" s="20"/>
      <c r="H46" s="49"/>
      <c r="I46" s="48"/>
      <c r="J46" s="48"/>
      <c r="K46" s="49"/>
      <c r="L46" s="82"/>
      <c r="M46" s="48"/>
      <c r="N46" s="49"/>
      <c r="O46" s="49"/>
      <c r="P46" s="49"/>
      <c r="Q46" s="50"/>
      <c r="R46" s="20"/>
      <c r="S46" s="20"/>
      <c r="T46" s="20"/>
      <c r="U46" s="20"/>
    </row>
    <row r="47" spans="1:21" ht="9" customHeight="1">
      <c r="A47" s="48"/>
      <c r="B47" s="49"/>
      <c r="C47" s="49"/>
      <c r="D47" s="48"/>
      <c r="E47" s="49"/>
      <c r="F47" s="49"/>
      <c r="G47" s="49"/>
      <c r="H47" s="49"/>
      <c r="I47" s="48"/>
      <c r="J47" s="48"/>
      <c r="K47" s="49"/>
      <c r="L47" s="49"/>
      <c r="M47" s="49"/>
      <c r="N47" s="49"/>
      <c r="O47" s="49"/>
      <c r="P47" s="49"/>
      <c r="Q47" s="50"/>
      <c r="R47" s="20"/>
      <c r="S47" s="20"/>
      <c r="T47" s="20"/>
      <c r="U47" s="20"/>
    </row>
    <row r="48" spans="1:21" ht="9" customHeight="1">
      <c r="A48" s="48"/>
      <c r="B48" s="48"/>
      <c r="C48" s="48"/>
      <c r="D48" s="48"/>
      <c r="E48" s="49"/>
      <c r="F48" s="49"/>
      <c r="G48" s="20"/>
      <c r="H48" s="82"/>
      <c r="I48" s="48"/>
      <c r="J48" s="48"/>
      <c r="K48" s="49"/>
      <c r="L48" s="49"/>
      <c r="M48" s="49"/>
      <c r="N48" s="49"/>
      <c r="O48" s="49"/>
      <c r="P48" s="49"/>
      <c r="Q48" s="50"/>
      <c r="R48" s="20"/>
      <c r="S48" s="20"/>
      <c r="T48" s="20"/>
      <c r="U48" s="20"/>
    </row>
    <row r="49" spans="1:21" ht="9" customHeight="1">
      <c r="A49" s="48"/>
      <c r="B49" s="49"/>
      <c r="C49" s="49"/>
      <c r="D49" s="48"/>
      <c r="E49" s="49"/>
      <c r="F49" s="49"/>
      <c r="G49" s="49"/>
      <c r="H49" s="49"/>
      <c r="I49" s="48"/>
      <c r="J49" s="48"/>
      <c r="K49" s="83"/>
      <c r="L49" s="49"/>
      <c r="M49" s="49"/>
      <c r="N49" s="49"/>
      <c r="O49" s="49"/>
      <c r="P49" s="49"/>
      <c r="Q49" s="50"/>
      <c r="R49" s="20"/>
      <c r="S49" s="20"/>
      <c r="T49" s="20"/>
      <c r="U49" s="20"/>
    </row>
    <row r="50" spans="1:21" ht="9" customHeight="1">
      <c r="A50" s="48"/>
      <c r="B50" s="48"/>
      <c r="C50" s="48"/>
      <c r="D50" s="48"/>
      <c r="E50" s="49"/>
      <c r="F50" s="49"/>
      <c r="G50" s="20"/>
      <c r="H50" s="49"/>
      <c r="I50" s="48"/>
      <c r="J50" s="84"/>
      <c r="K50" s="48"/>
      <c r="L50" s="49"/>
      <c r="M50" s="49"/>
      <c r="N50" s="49"/>
      <c r="O50" s="49"/>
      <c r="P50" s="49"/>
      <c r="Q50" s="50"/>
      <c r="R50" s="20"/>
      <c r="S50" s="20"/>
      <c r="T50" s="20"/>
      <c r="U50" s="20"/>
    </row>
    <row r="51" spans="1:21" ht="9" customHeight="1">
      <c r="A51" s="48"/>
      <c r="B51" s="49"/>
      <c r="C51" s="49"/>
      <c r="D51" s="48"/>
      <c r="E51" s="49"/>
      <c r="F51" s="49"/>
      <c r="G51" s="49"/>
      <c r="H51" s="49"/>
      <c r="I51" s="48"/>
      <c r="J51" s="48"/>
      <c r="K51" s="49"/>
      <c r="L51" s="49"/>
      <c r="M51" s="49"/>
      <c r="N51" s="49"/>
      <c r="O51" s="49"/>
      <c r="P51" s="49"/>
      <c r="Q51" s="50"/>
      <c r="R51" s="20"/>
      <c r="S51" s="20"/>
      <c r="T51" s="20"/>
      <c r="U51" s="20"/>
    </row>
    <row r="52" spans="1:21" ht="9" customHeight="1">
      <c r="A52" s="48"/>
      <c r="B52" s="48"/>
      <c r="C52" s="48"/>
      <c r="D52" s="48"/>
      <c r="E52" s="49"/>
      <c r="F52" s="49"/>
      <c r="G52" s="20"/>
      <c r="H52" s="82"/>
      <c r="I52" s="48"/>
      <c r="J52" s="48"/>
      <c r="K52" s="49"/>
      <c r="L52" s="49"/>
      <c r="M52" s="49"/>
      <c r="N52" s="49"/>
      <c r="O52" s="49"/>
      <c r="P52" s="49"/>
      <c r="Q52" s="50"/>
      <c r="R52" s="20"/>
      <c r="S52" s="20"/>
      <c r="T52" s="20"/>
      <c r="U52" s="20"/>
    </row>
    <row r="53" spans="1:21" ht="9" customHeight="1">
      <c r="A53" s="81"/>
      <c r="B53" s="49"/>
      <c r="C53" s="49"/>
      <c r="D53" s="48"/>
      <c r="E53" s="49"/>
      <c r="F53" s="49"/>
      <c r="G53" s="49"/>
      <c r="H53" s="49"/>
      <c r="I53" s="48"/>
      <c r="J53" s="48"/>
      <c r="K53" s="49"/>
      <c r="L53" s="49"/>
      <c r="M53" s="49"/>
      <c r="N53" s="49"/>
      <c r="O53" s="49"/>
      <c r="P53" s="49"/>
      <c r="Q53" s="50"/>
      <c r="R53" s="20"/>
      <c r="S53" s="20"/>
      <c r="T53" s="20"/>
      <c r="U53" s="20"/>
    </row>
    <row r="54" spans="1:21" ht="9" customHeight="1">
      <c r="A54" s="48"/>
      <c r="B54" s="48"/>
      <c r="C54" s="48"/>
      <c r="D54" s="48"/>
      <c r="E54" s="85"/>
      <c r="F54" s="85"/>
      <c r="G54" s="31"/>
      <c r="H54" s="49"/>
      <c r="I54" s="48"/>
      <c r="J54" s="48"/>
      <c r="K54" s="49"/>
      <c r="L54" s="49"/>
      <c r="M54" s="49"/>
      <c r="N54" s="49"/>
      <c r="O54" s="49"/>
      <c r="P54" s="49"/>
      <c r="Q54" s="50"/>
      <c r="R54" s="20"/>
      <c r="S54" s="20"/>
      <c r="T54" s="20"/>
      <c r="U54" s="20"/>
    </row>
    <row r="55" spans="1:21" ht="9" customHeight="1">
      <c r="A55" s="81"/>
      <c r="B55" s="49"/>
      <c r="C55" s="49"/>
      <c r="D55" s="48"/>
      <c r="E55" s="49"/>
      <c r="F55" s="49"/>
      <c r="G55" s="49"/>
      <c r="H55" s="49"/>
      <c r="I55" s="48"/>
      <c r="J55" s="48"/>
      <c r="K55" s="49"/>
      <c r="L55" s="49"/>
      <c r="M55" s="49"/>
      <c r="N55" s="49"/>
      <c r="O55" s="49"/>
      <c r="P55" s="49"/>
      <c r="Q55" s="50"/>
      <c r="R55" s="20"/>
      <c r="S55" s="20"/>
      <c r="T55" s="20"/>
      <c r="U55" s="20"/>
    </row>
    <row r="56" spans="1:21" ht="9" customHeight="1">
      <c r="A56" s="48"/>
      <c r="B56" s="48"/>
      <c r="C56" s="48"/>
      <c r="D56" s="48"/>
      <c r="E56" s="49"/>
      <c r="F56" s="49"/>
      <c r="G56" s="20"/>
      <c r="H56" s="82"/>
      <c r="I56" s="48"/>
      <c r="J56" s="48"/>
      <c r="K56" s="49"/>
      <c r="L56" s="49"/>
      <c r="M56" s="49"/>
      <c r="N56" s="49"/>
      <c r="O56" s="49"/>
      <c r="P56" s="49"/>
      <c r="Q56" s="50"/>
      <c r="R56" s="20"/>
      <c r="S56" s="20"/>
      <c r="T56" s="20"/>
      <c r="U56" s="20"/>
    </row>
    <row r="57" spans="1:21" ht="9" customHeight="1">
      <c r="A57" s="48"/>
      <c r="B57" s="49"/>
      <c r="C57" s="49"/>
      <c r="D57" s="48"/>
      <c r="E57" s="49"/>
      <c r="F57" s="49"/>
      <c r="G57" s="49"/>
      <c r="H57" s="49"/>
      <c r="I57" s="48"/>
      <c r="J57" s="48"/>
      <c r="K57" s="83"/>
      <c r="L57" s="49"/>
      <c r="M57" s="49"/>
      <c r="N57" s="49"/>
      <c r="O57" s="49"/>
      <c r="P57" s="49"/>
      <c r="Q57" s="50"/>
      <c r="R57" s="20"/>
      <c r="S57" s="20"/>
      <c r="T57" s="20"/>
      <c r="U57" s="20"/>
    </row>
    <row r="58" spans="1:21" ht="9" customHeight="1">
      <c r="A58" s="48"/>
      <c r="B58" s="48"/>
      <c r="C58" s="48"/>
      <c r="D58" s="48"/>
      <c r="E58" s="49"/>
      <c r="F58" s="49"/>
      <c r="G58" s="20"/>
      <c r="H58" s="49"/>
      <c r="I58" s="48"/>
      <c r="J58" s="84"/>
      <c r="K58" s="48"/>
      <c r="L58" s="49"/>
      <c r="M58" s="49"/>
      <c r="N58" s="49"/>
      <c r="O58" s="49"/>
      <c r="P58" s="49"/>
      <c r="Q58" s="50"/>
      <c r="R58" s="20"/>
      <c r="S58" s="20"/>
      <c r="T58" s="20"/>
      <c r="U58" s="20"/>
    </row>
    <row r="59" spans="1:21" ht="9" customHeight="1">
      <c r="A59" s="48"/>
      <c r="B59" s="49"/>
      <c r="C59" s="49"/>
      <c r="D59" s="48"/>
      <c r="E59" s="49"/>
      <c r="F59" s="49"/>
      <c r="G59" s="49"/>
      <c r="H59" s="49"/>
      <c r="I59" s="48"/>
      <c r="J59" s="48"/>
      <c r="K59" s="49"/>
      <c r="L59" s="49"/>
      <c r="M59" s="49"/>
      <c r="N59" s="49"/>
      <c r="O59" s="49"/>
      <c r="P59" s="49"/>
      <c r="Q59" s="50"/>
      <c r="R59" s="20"/>
      <c r="S59" s="20"/>
      <c r="T59" s="20"/>
      <c r="U59" s="20"/>
    </row>
    <row r="60" spans="1:21" ht="9" customHeight="1">
      <c r="A60" s="48"/>
      <c r="B60" s="48"/>
      <c r="C60" s="48"/>
      <c r="D60" s="48"/>
      <c r="E60" s="49"/>
      <c r="F60" s="49"/>
      <c r="G60" s="20"/>
      <c r="H60" s="82"/>
      <c r="I60" s="48"/>
      <c r="J60" s="48"/>
      <c r="K60" s="49"/>
      <c r="L60" s="49"/>
      <c r="M60" s="49"/>
      <c r="N60" s="49"/>
      <c r="O60" s="49"/>
      <c r="P60" s="49"/>
      <c r="Q60" s="50"/>
      <c r="R60" s="20"/>
      <c r="S60" s="20"/>
      <c r="T60" s="20"/>
      <c r="U60" s="20"/>
    </row>
    <row r="61" spans="1:21" ht="9" customHeight="1">
      <c r="A61" s="48"/>
      <c r="B61" s="49"/>
      <c r="C61" s="49"/>
      <c r="D61" s="48"/>
      <c r="E61" s="49"/>
      <c r="F61" s="49"/>
      <c r="G61" s="49"/>
      <c r="H61" s="49"/>
      <c r="I61" s="48"/>
      <c r="J61" s="48"/>
      <c r="K61" s="49"/>
      <c r="L61" s="49"/>
      <c r="M61" s="49"/>
      <c r="N61" s="49"/>
      <c r="O61" s="49"/>
      <c r="P61" s="49"/>
      <c r="Q61" s="50"/>
      <c r="R61" s="20"/>
      <c r="S61" s="20"/>
      <c r="T61" s="20"/>
      <c r="U61" s="20"/>
    </row>
    <row r="62" spans="1:21" ht="9" customHeight="1">
      <c r="A62" s="48"/>
      <c r="B62" s="48"/>
      <c r="C62" s="48"/>
      <c r="D62" s="48"/>
      <c r="E62" s="49"/>
      <c r="F62" s="49"/>
      <c r="G62" s="20"/>
      <c r="H62" s="49"/>
      <c r="I62" s="48"/>
      <c r="J62" s="48"/>
      <c r="K62" s="49"/>
      <c r="L62" s="82"/>
      <c r="M62" s="48"/>
      <c r="N62" s="49"/>
      <c r="O62" s="49"/>
      <c r="P62" s="49"/>
      <c r="Q62" s="50"/>
      <c r="R62" s="20"/>
      <c r="S62" s="20"/>
      <c r="T62" s="20"/>
      <c r="U62" s="20"/>
    </row>
    <row r="63" spans="1:21" ht="9" customHeight="1">
      <c r="A63" s="48"/>
      <c r="B63" s="49"/>
      <c r="C63" s="49"/>
      <c r="D63" s="48"/>
      <c r="E63" s="49"/>
      <c r="F63" s="49"/>
      <c r="G63" s="49"/>
      <c r="H63" s="49"/>
      <c r="I63" s="48"/>
      <c r="J63" s="48"/>
      <c r="K63" s="49"/>
      <c r="L63" s="49"/>
      <c r="M63" s="49"/>
      <c r="N63" s="49"/>
      <c r="O63" s="49"/>
      <c r="P63" s="49"/>
      <c r="Q63" s="50"/>
      <c r="R63" s="20"/>
      <c r="S63" s="20"/>
      <c r="T63" s="20"/>
      <c r="U63" s="20"/>
    </row>
    <row r="64" spans="1:21" ht="9" customHeight="1">
      <c r="A64" s="48"/>
      <c r="B64" s="48"/>
      <c r="C64" s="48"/>
      <c r="D64" s="48"/>
      <c r="E64" s="49"/>
      <c r="F64" s="49"/>
      <c r="G64" s="20"/>
      <c r="H64" s="82"/>
      <c r="I64" s="48"/>
      <c r="J64" s="48"/>
      <c r="K64" s="49"/>
      <c r="L64" s="49"/>
      <c r="M64" s="49"/>
      <c r="N64" s="49"/>
      <c r="O64" s="49"/>
      <c r="P64" s="49"/>
      <c r="Q64" s="50"/>
      <c r="R64" s="20"/>
      <c r="S64" s="20"/>
      <c r="T64" s="20"/>
      <c r="U64" s="20"/>
    </row>
    <row r="65" spans="1:21" ht="9" customHeight="1">
      <c r="A65" s="48"/>
      <c r="B65" s="49"/>
      <c r="C65" s="49"/>
      <c r="D65" s="48"/>
      <c r="E65" s="49"/>
      <c r="F65" s="49"/>
      <c r="G65" s="49"/>
      <c r="H65" s="49"/>
      <c r="I65" s="48"/>
      <c r="J65" s="48"/>
      <c r="K65" s="83"/>
      <c r="L65" s="49"/>
      <c r="M65" s="49"/>
      <c r="N65" s="49"/>
      <c r="O65" s="49"/>
      <c r="P65" s="49"/>
      <c r="Q65" s="50"/>
      <c r="R65" s="20"/>
      <c r="S65" s="20"/>
      <c r="T65" s="20"/>
      <c r="U65" s="20"/>
    </row>
    <row r="66" spans="1:21" ht="9" customHeight="1">
      <c r="A66" s="48"/>
      <c r="B66" s="48"/>
      <c r="C66" s="48"/>
      <c r="D66" s="48"/>
      <c r="E66" s="49"/>
      <c r="F66" s="49"/>
      <c r="G66" s="20"/>
      <c r="H66" s="49"/>
      <c r="I66" s="48"/>
      <c r="J66" s="84"/>
      <c r="K66" s="48"/>
      <c r="L66" s="49"/>
      <c r="M66" s="49"/>
      <c r="N66" s="49"/>
      <c r="O66" s="49"/>
      <c r="P66" s="49"/>
      <c r="Q66" s="50"/>
      <c r="R66" s="20"/>
      <c r="S66" s="20"/>
      <c r="T66" s="20"/>
      <c r="U66" s="20"/>
    </row>
    <row r="67" spans="1:21" ht="9" customHeight="1">
      <c r="A67" s="48"/>
      <c r="B67" s="49"/>
      <c r="C67" s="49"/>
      <c r="D67" s="48"/>
      <c r="E67" s="49"/>
      <c r="F67" s="49"/>
      <c r="G67" s="49"/>
      <c r="H67" s="49"/>
      <c r="I67" s="48"/>
      <c r="J67" s="48"/>
      <c r="K67" s="49"/>
      <c r="L67" s="49"/>
      <c r="M67" s="49"/>
      <c r="N67" s="49"/>
      <c r="O67" s="49"/>
      <c r="P67" s="49"/>
      <c r="Q67" s="50"/>
      <c r="R67" s="20"/>
      <c r="S67" s="20"/>
      <c r="T67" s="20"/>
      <c r="U67" s="20"/>
    </row>
    <row r="68" spans="1:21" ht="9" customHeight="1">
      <c r="A68" s="48"/>
      <c r="B68" s="48"/>
      <c r="C68" s="48"/>
      <c r="D68" s="48"/>
      <c r="E68" s="49"/>
      <c r="F68" s="49"/>
      <c r="G68" s="20"/>
      <c r="H68" s="82"/>
      <c r="I68" s="48"/>
      <c r="J68" s="48"/>
      <c r="K68" s="49"/>
      <c r="L68" s="49"/>
      <c r="M68" s="49"/>
      <c r="N68" s="49"/>
      <c r="O68" s="49"/>
      <c r="P68" s="49"/>
      <c r="Q68" s="50"/>
      <c r="R68" s="20"/>
      <c r="S68" s="20"/>
      <c r="T68" s="20"/>
      <c r="U68" s="20"/>
    </row>
    <row r="69" spans="1:21" ht="9" customHeight="1">
      <c r="A69" s="81"/>
      <c r="B69" s="49"/>
      <c r="C69" s="49"/>
      <c r="D69" s="48"/>
      <c r="E69" s="49"/>
      <c r="F69" s="49"/>
      <c r="G69" s="49"/>
      <c r="H69" s="49"/>
      <c r="I69" s="48"/>
      <c r="J69" s="48"/>
      <c r="K69" s="49"/>
      <c r="L69" s="49"/>
      <c r="M69" s="49"/>
      <c r="N69" s="49"/>
      <c r="O69" s="49"/>
      <c r="P69" s="49"/>
      <c r="Q69" s="50"/>
      <c r="R69" s="20"/>
      <c r="S69" s="20"/>
      <c r="T69" s="20"/>
      <c r="U69" s="20"/>
    </row>
    <row r="70" spans="1:21" ht="6.75" customHeight="1">
      <c r="A70" s="86"/>
      <c r="B70" s="86"/>
      <c r="C70" s="86"/>
      <c r="D70" s="86"/>
      <c r="E70" s="87"/>
      <c r="F70" s="87"/>
      <c r="G70" s="87"/>
      <c r="H70" s="87"/>
      <c r="I70" s="88"/>
      <c r="J70" s="89"/>
      <c r="K70" s="90"/>
      <c r="L70" s="87"/>
      <c r="M70" s="90"/>
      <c r="N70" s="87"/>
      <c r="O70" s="90"/>
      <c r="P70" s="87"/>
      <c r="Q70" s="90"/>
      <c r="R70" s="20"/>
      <c r="S70" s="20"/>
      <c r="T70" s="20"/>
      <c r="U70" s="20"/>
    </row>
    <row r="71" spans="1:21" ht="10.5" customHeight="1">
      <c r="A71" s="91" t="s">
        <v>43</v>
      </c>
      <c r="B71" s="92"/>
      <c r="C71" s="93"/>
      <c r="D71" s="94" t="s">
        <v>44</v>
      </c>
      <c r="E71" s="92" t="s">
        <v>45</v>
      </c>
      <c r="F71" s="95"/>
      <c r="G71" s="95"/>
      <c r="H71" s="96"/>
      <c r="I71" s="94" t="s">
        <v>44</v>
      </c>
      <c r="J71" s="95" t="s">
        <v>46</v>
      </c>
      <c r="K71" s="97"/>
      <c r="L71" s="92" t="s">
        <v>47</v>
      </c>
      <c r="M71" s="98"/>
      <c r="N71" s="99" t="s">
        <v>48</v>
      </c>
      <c r="O71" s="100"/>
      <c r="P71" s="101"/>
      <c r="Q71" s="102"/>
      <c r="R71" s="103"/>
      <c r="S71" s="20"/>
      <c r="T71" s="20"/>
      <c r="U71" s="20"/>
    </row>
    <row r="72" spans="1:21" ht="9" customHeight="1">
      <c r="A72" s="104" t="s">
        <v>49</v>
      </c>
      <c r="B72" s="105"/>
      <c r="C72" s="106"/>
      <c r="D72" s="107" t="s">
        <v>16</v>
      </c>
      <c r="E72" s="108" t="str">
        <f>'[1]Συμμετοχες'!B7</f>
        <v>ΡΑΜΟΥΤΣΑΚΗ</v>
      </c>
      <c r="F72" s="109"/>
      <c r="G72" s="108"/>
      <c r="H72" s="110"/>
      <c r="I72" s="107" t="s">
        <v>16</v>
      </c>
      <c r="J72" s="111"/>
      <c r="K72" s="112"/>
      <c r="L72" s="105"/>
      <c r="M72" s="113"/>
      <c r="N72" s="114" t="s">
        <v>50</v>
      </c>
      <c r="O72" s="115"/>
      <c r="P72" s="115"/>
      <c r="Q72" s="113"/>
      <c r="R72" s="103"/>
      <c r="S72" s="20"/>
      <c r="T72" s="20"/>
      <c r="U72" s="20"/>
    </row>
    <row r="73" spans="1:21" ht="9" customHeight="1">
      <c r="A73" s="116" t="s">
        <v>51</v>
      </c>
      <c r="B73" s="117"/>
      <c r="C73" s="118"/>
      <c r="D73" s="119" t="s">
        <v>20</v>
      </c>
      <c r="E73" s="120" t="str">
        <f>'[1]Συμμετοχες'!B8</f>
        <v>ΜΑΓΚΑΝΑ </v>
      </c>
      <c r="F73" s="121"/>
      <c r="G73" s="120"/>
      <c r="H73" s="122"/>
      <c r="I73" s="119" t="s">
        <v>20</v>
      </c>
      <c r="J73" s="84"/>
      <c r="K73" s="123"/>
      <c r="L73" s="117"/>
      <c r="M73" s="124"/>
      <c r="N73" s="125"/>
      <c r="O73" s="126"/>
      <c r="P73" s="127"/>
      <c r="Q73" s="128"/>
      <c r="R73" s="103"/>
      <c r="S73" s="20"/>
      <c r="T73" s="20"/>
      <c r="U73" s="20"/>
    </row>
    <row r="74" spans="1:21" ht="9" customHeight="1">
      <c r="A74" s="125" t="s">
        <v>52</v>
      </c>
      <c r="B74" s="127"/>
      <c r="C74" s="129"/>
      <c r="D74" s="119" t="s">
        <v>23</v>
      </c>
      <c r="E74" s="120" t="str">
        <f>'[1]Συμμετοχες'!B9</f>
        <v>ΣΩΜΑΡΑΚΗ</v>
      </c>
      <c r="F74" s="121"/>
      <c r="G74" s="120"/>
      <c r="H74" s="122"/>
      <c r="I74" s="119" t="s">
        <v>23</v>
      </c>
      <c r="J74" s="84"/>
      <c r="K74" s="123"/>
      <c r="L74" s="117"/>
      <c r="M74" s="124"/>
      <c r="N74" s="114" t="s">
        <v>53</v>
      </c>
      <c r="O74" s="115"/>
      <c r="P74" s="115"/>
      <c r="Q74" s="113"/>
      <c r="R74" s="103"/>
      <c r="S74" s="20"/>
      <c r="T74" s="20"/>
      <c r="U74" s="20"/>
    </row>
    <row r="75" spans="1:21" ht="9" customHeight="1">
      <c r="A75" s="130"/>
      <c r="B75" s="32"/>
      <c r="C75" s="131"/>
      <c r="D75" s="119" t="s">
        <v>25</v>
      </c>
      <c r="E75" s="120" t="str">
        <f>'[1]Συμμετοχες'!B10</f>
        <v>ΜΑΘΙΟΥΛΑΚΗ</v>
      </c>
      <c r="F75" s="121"/>
      <c r="G75" s="120"/>
      <c r="H75" s="122"/>
      <c r="I75" s="119" t="s">
        <v>25</v>
      </c>
      <c r="J75" s="84"/>
      <c r="K75" s="123"/>
      <c r="L75" s="117"/>
      <c r="M75" s="124"/>
      <c r="N75" s="116"/>
      <c r="O75" s="123"/>
      <c r="P75" s="117"/>
      <c r="Q75" s="124"/>
      <c r="R75" s="103"/>
      <c r="S75" s="20"/>
      <c r="T75" s="20"/>
      <c r="U75" s="20"/>
    </row>
    <row r="76" spans="1:21" ht="9" customHeight="1">
      <c r="A76" s="132" t="s">
        <v>54</v>
      </c>
      <c r="B76" s="133"/>
      <c r="C76" s="134"/>
      <c r="D76" s="119"/>
      <c r="E76" s="120"/>
      <c r="F76" s="121"/>
      <c r="G76" s="120"/>
      <c r="H76" s="122"/>
      <c r="I76" s="119" t="s">
        <v>27</v>
      </c>
      <c r="J76" s="84"/>
      <c r="K76" s="123"/>
      <c r="L76" s="117"/>
      <c r="M76" s="124"/>
      <c r="N76" s="125"/>
      <c r="O76" s="126"/>
      <c r="P76" s="127"/>
      <c r="Q76" s="128"/>
      <c r="R76" s="103"/>
      <c r="S76" s="20"/>
      <c r="T76" s="20"/>
      <c r="U76" s="20"/>
    </row>
    <row r="77" spans="1:21" ht="9" customHeight="1">
      <c r="A77" s="104" t="s">
        <v>49</v>
      </c>
      <c r="B77" s="105"/>
      <c r="C77" s="106"/>
      <c r="D77" s="119"/>
      <c r="E77" s="120"/>
      <c r="F77" s="121"/>
      <c r="G77" s="120"/>
      <c r="H77" s="122"/>
      <c r="I77" s="119" t="s">
        <v>28</v>
      </c>
      <c r="J77" s="84"/>
      <c r="K77" s="123"/>
      <c r="L77" s="117"/>
      <c r="M77" s="124"/>
      <c r="N77" s="114" t="s">
        <v>55</v>
      </c>
      <c r="O77" s="115"/>
      <c r="P77" s="115"/>
      <c r="Q77" s="113"/>
      <c r="R77" s="103"/>
      <c r="S77" s="20"/>
      <c r="T77" s="20"/>
      <c r="U77" s="20"/>
    </row>
    <row r="78" spans="1:21" ht="9" customHeight="1">
      <c r="A78" s="116" t="s">
        <v>56</v>
      </c>
      <c r="B78" s="117"/>
      <c r="C78" s="118"/>
      <c r="D78" s="119"/>
      <c r="E78" s="120"/>
      <c r="F78" s="121"/>
      <c r="G78" s="120"/>
      <c r="H78" s="122"/>
      <c r="I78" s="119" t="s">
        <v>29</v>
      </c>
      <c r="J78" s="84"/>
      <c r="K78" s="123"/>
      <c r="L78" s="117"/>
      <c r="M78" s="124"/>
      <c r="N78" s="116"/>
      <c r="O78" s="123"/>
      <c r="P78" s="117"/>
      <c r="Q78" s="124"/>
      <c r="R78" s="103"/>
      <c r="S78" s="20"/>
      <c r="T78" s="20"/>
      <c r="U78" s="20"/>
    </row>
    <row r="79" spans="1:21" ht="9" customHeight="1">
      <c r="A79" s="125" t="s">
        <v>57</v>
      </c>
      <c r="B79" s="127"/>
      <c r="C79" s="129"/>
      <c r="D79" s="135"/>
      <c r="E79" s="136"/>
      <c r="F79" s="137"/>
      <c r="G79" s="136"/>
      <c r="H79" s="138"/>
      <c r="I79" s="135" t="s">
        <v>30</v>
      </c>
      <c r="J79" s="139"/>
      <c r="K79" s="126"/>
      <c r="L79" s="127"/>
      <c r="M79" s="128"/>
      <c r="N79" s="125">
        <f>Q4</f>
        <v>0</v>
      </c>
      <c r="O79" s="126"/>
      <c r="P79" s="127"/>
      <c r="Q79" s="140">
        <f>MIN(4,'[1]Συμμετοχες'!R5)</f>
        <v>4</v>
      </c>
      <c r="R79" s="103"/>
      <c r="S79" s="20"/>
      <c r="T79" s="20"/>
      <c r="U79" s="20"/>
    </row>
  </sheetData>
  <sheetProtection/>
  <mergeCells count="13">
    <mergeCell ref="N77:P77"/>
    <mergeCell ref="A4:C4"/>
    <mergeCell ref="F4:G4"/>
    <mergeCell ref="O4:S4"/>
    <mergeCell ref="T17:T21"/>
    <mergeCell ref="N72:P72"/>
    <mergeCell ref="N74:P74"/>
    <mergeCell ref="A1:G1"/>
    <mergeCell ref="A2:G2"/>
    <mergeCell ref="J2:L2"/>
    <mergeCell ref="A3:C3"/>
    <mergeCell ref="F3:H3"/>
    <mergeCell ref="P3:S3"/>
  </mergeCells>
  <conditionalFormatting sqref="E7 E9 E11 E13 E15 E17 E19 E21 E23 E25 E27 E29 E31 E33 E35 E37 E39 E41 E43 E45 E47 E49 E51 E53 E55 E57 E59 E61 E63 E65 E67 E69">
    <cfRule type="cellIs" priority="4" dxfId="18" operator="equal">
      <formula>"Bye"</formula>
    </cfRule>
  </conditionalFormatting>
  <conditionalFormatting sqref="B7 B9 B11 B13 B15 B17 B19 B21 B23 B25 B27 B29 B31 B33 B35 B37 B39 B41 B43 B45 B47 B49 B51 B53 B55 B57 B59 B61 B63 B65 B67 B69">
    <cfRule type="cellIs" priority="3" dxfId="19" operator="equal">
      <formula>"QA"</formula>
    </cfRule>
  </conditionalFormatting>
  <conditionalFormatting sqref="B7 B9 B11 B13 B15 B17 B19 B21 B23 B25 B27 B29 B31 B33 B35 B37 B39 B41 B43 B45 B47 B49 B51 B53 B55 B57 B59 B61 B63 B65 B67 B69">
    <cfRule type="cellIs" priority="2" dxfId="19" operator="equal">
      <formula>"DA"</formula>
    </cfRule>
  </conditionalFormatting>
  <conditionalFormatting sqref="D7 I8 D9 K10 D11 I12 D13 M14 D15 I16 D17 K18 D19 I20 D21 O22 D23 I24 D25 K26 D27 I28 D29 M30 D31 I32 D33 K34 D35 I36 D37">
    <cfRule type="notContainsBlanks" priority="1" dxfId="21">
      <formula>LEN(TRIM(D7))&gt;0</formula>
    </cfRule>
  </conditionalFormatting>
  <dataValidations count="1">
    <dataValidation type="list" allowBlank="1" showInputMessage="1" prompt=": " sqref="H8">
      <formula1>'ΓΥΝ 30+'!$U$7:$U$16</formula1>
    </dataValidation>
  </dataValidations>
  <printOptions/>
  <pageMargins left="0.31496062992125984" right="0.11811023622047245"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stavros</dc:creator>
  <cp:keywords/>
  <dc:description/>
  <cp:lastModifiedBy>stavros</cp:lastModifiedBy>
  <dcterms:created xsi:type="dcterms:W3CDTF">2015-10-14T09:00:48Z</dcterms:created>
  <dcterms:modified xsi:type="dcterms:W3CDTF">2015-10-14T09:27:31Z</dcterms:modified>
  <cp:category/>
  <cp:version/>
  <cp:contentType/>
  <cp:contentStatus/>
</cp:coreProperties>
</file>