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15" windowHeight="7620" activeTab="2"/>
  </bookViews>
  <sheets>
    <sheet name="Week SetUp" sheetId="1" r:id="rId1"/>
    <sheet name="Συμμετοχές" sheetId="2" r:id="rId2"/>
    <sheet name="Ταμπλό ΓΥΝ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O6" authorId="0">
      <text>
        <r>
          <rPr>
            <sz val="10"/>
            <color rgb="FF000000"/>
            <rFont val="Arial"/>
            <family val="0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sz val="10"/>
            <color rgb="FF000000"/>
            <rFont val="Arial"/>
            <family val="0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21" authorId="0">
      <text>
        <r>
          <rPr>
            <sz val="10"/>
            <color rgb="FF000000"/>
            <rFont val="Arial"/>
            <family val="0"/>
          </rPr>
          <t>με κλήρωση μπαίνει ένας από τους παίκτες που είναι στις θέσεις 5,6,7,8</t>
        </r>
      </text>
    </comment>
    <comment ref="D23" authorId="0">
      <text>
        <r>
          <rPr>
            <sz val="10"/>
            <color rgb="FF000000"/>
            <rFont val="Arial"/>
            <family val="0"/>
          </rPr>
          <t xml:space="preserve">με κλήρωση μπαίνει ένας από τους παίκτες που είναι στις θέσεις 3,4
</t>
        </r>
      </text>
    </comment>
    <comment ref="D37" authorId="0">
      <text>
        <r>
          <rPr>
            <sz val="10"/>
            <color rgb="FF000000"/>
            <rFont val="Arial"/>
            <family val="0"/>
          </rPr>
          <t>με κλήρωση μπαίνει ένας από τους παίκτες που είναι στις θέσεις 5,6,7,8</t>
        </r>
      </text>
    </comment>
    <comment ref="D39" authorId="0">
      <text>
        <r>
          <rPr>
            <sz val="10"/>
            <color rgb="FF000000"/>
            <rFont val="Arial"/>
            <family val="0"/>
          </rPr>
          <t>με κλήρωση μπαίνει ένας από τους παίκτες που είναι στις θέσεις 5,6,7,8</t>
        </r>
      </text>
    </comment>
    <comment ref="D53" authorId="0">
      <text>
        <r>
          <rPr>
            <sz val="10"/>
            <color rgb="FF000000"/>
            <rFont val="Arial"/>
            <family val="0"/>
          </rPr>
          <t xml:space="preserve">με κλήρωση μπαίνει ένας από τους παίκτες που είναι στις θέσεις 3,4
</t>
        </r>
      </text>
    </comment>
    <comment ref="D55" authorId="0">
      <text>
        <r>
          <rPr>
            <sz val="10"/>
            <color rgb="FF000000"/>
            <rFont val="Arial"/>
            <family val="0"/>
          </rPr>
          <t>μμε κλήρωση μπαίνει ένας από τους παίκτες που είναι στις θέσεις 5,6,7,8</t>
        </r>
      </text>
    </comment>
  </commentList>
</comments>
</file>

<file path=xl/sharedStrings.xml><?xml version="1.0" encoding="utf-8"?>
<sst xmlns="http://schemas.openxmlformats.org/spreadsheetml/2006/main" count="226" uniqueCount="126">
  <si>
    <t>ΚΥΡΙΩΣ ΤΑΜΠΛΟ</t>
  </si>
  <si>
    <t>Ημερομηνία</t>
  </si>
  <si>
    <t>Σύλλογος</t>
  </si>
  <si>
    <t>Πόλη</t>
  </si>
  <si>
    <t>Κατηγορίες</t>
  </si>
  <si>
    <t>Επιδιαιτητής</t>
  </si>
  <si>
    <t>St.</t>
  </si>
  <si>
    <t>Βαθμοί</t>
  </si>
  <si>
    <t>Seed</t>
  </si>
  <si>
    <t>Επίθετο</t>
  </si>
  <si>
    <t>Όνομα</t>
  </si>
  <si>
    <t>2ος Γύρος</t>
  </si>
  <si>
    <t>Ημιτελικοί</t>
  </si>
  <si>
    <t>Τελικός</t>
  </si>
  <si>
    <t>Νικητής</t>
  </si>
  <si>
    <t>DO NO DELETE THIS PAGE IF YOU ARE USING LINK-IN'S TO THE DRAW</t>
  </si>
  <si>
    <t>Junior Week SetUp page</t>
  </si>
  <si>
    <t>DO NOT DELETE THIS PAGE !!!</t>
  </si>
  <si>
    <t>FILL IN ALL GREEN FIELDS BELOW</t>
  </si>
  <si>
    <t>Tournament Title (full name)</t>
  </si>
  <si>
    <t>ITF Referee's signature</t>
  </si>
  <si>
    <t>Ζ΄ ΕΝΩΣΗ</t>
  </si>
  <si>
    <t>Over 18</t>
  </si>
  <si>
    <t>#ERROR!:parse</t>
  </si>
  <si>
    <t>ΚΑΤΗΓΟΡΙΕΣ</t>
  </si>
  <si>
    <t>Umpire</t>
  </si>
  <si>
    <t>2004 v1.2</t>
  </si>
  <si>
    <t>Τουρνουά</t>
  </si>
  <si>
    <t>ΕΠΙΔΙΑΙΤΗΤΗΣ</t>
  </si>
  <si>
    <t>Under 13</t>
  </si>
  <si>
    <t>Download from:</t>
  </si>
  <si>
    <t>A</t>
  </si>
  <si>
    <t>3ο Παγκρήτιο Βετεράνων Ιεράπετρα</t>
  </si>
  <si>
    <t>Line</t>
  </si>
  <si>
    <t>ΤΗΛΕΦΩΝΟ</t>
  </si>
  <si>
    <t>ΕΤ. ΓΕΝ</t>
  </si>
  <si>
    <t>Signed-in
Yes</t>
  </si>
  <si>
    <t>ITF 18
Ranking</t>
  </si>
  <si>
    <t>Pro-
Ranking</t>
  </si>
  <si>
    <t>Επιδιατητής</t>
  </si>
  <si>
    <t>Other ordering</t>
  </si>
  <si>
    <t xml:space="preserve">30-31/5 &amp;1/6 </t>
  </si>
  <si>
    <t>Γ.Σ. ΛΙΒΥΚΟΣ</t>
  </si>
  <si>
    <t>BYE</t>
  </si>
  <si>
    <t>Criterium
Sort</t>
  </si>
  <si>
    <t>Seed Sort</t>
  </si>
  <si>
    <t>Accept status</t>
  </si>
  <si>
    <t>ΘΑΘΜ</t>
  </si>
  <si>
    <t>AccSort</t>
  </si>
  <si>
    <t>ΙΕΡΑΠΕΤΡΑ</t>
  </si>
  <si>
    <t>Μ. ΜΟΥΤΣΑΚΗ &amp; Ν. ΚΑΛΥΒΑΣ</t>
  </si>
  <si>
    <t>ΠΑΡΑΤΗΡΗΣΕΙΣ</t>
  </si>
  <si>
    <t>ITF Tournament Calendar designation</t>
  </si>
  <si>
    <t>ΣΩΜΑΡΑΚΗ</t>
  </si>
  <si>
    <t>ΜΑΡΙΑ</t>
  </si>
  <si>
    <t>ΗΡΑΚΛΕΙΟ</t>
  </si>
  <si>
    <t>ΓΥΝΑΙΚΩΝ</t>
  </si>
  <si>
    <t>Copyright © ITF Limited, trading as the International Tennis Federation, 2004</t>
  </si>
  <si>
    <t>All rights reserved. Reproduction of this work in whole or in part, without the prior permission of the ITF is prohibited.</t>
  </si>
  <si>
    <t>Inquiries and comments to:</t>
  </si>
  <si>
    <t>ΡΑΜΟΥΤΣΑΚΗ</t>
  </si>
  <si>
    <t>ΜΙΡΚΑ</t>
  </si>
  <si>
    <t>ΑΣΠΡΑΔΑΚΗ</t>
  </si>
  <si>
    <t>ΕΛΕΝΗ</t>
  </si>
  <si>
    <t>ΒΡΟΝΤΑΚΗ</t>
  </si>
  <si>
    <t>ΓΕΩΡΓΙΑ</t>
  </si>
  <si>
    <t>ΡΕΘΥΜΝΟ</t>
  </si>
  <si>
    <t>ΠΕΡΔΙΚΑΚΗ</t>
  </si>
  <si>
    <t>ΚΑΤΕΡΙΝΑ</t>
  </si>
  <si>
    <t>ΚΛΩΝΤΖΑ</t>
  </si>
  <si>
    <t>ΚΑΛΛΙΟΠΗ</t>
  </si>
  <si>
    <t>ΑΓ. ΝΙΚΟΛΑΟΣ</t>
  </si>
  <si>
    <t>ΠΑΧΟΥΜΗ</t>
  </si>
  <si>
    <t>ΠΑΓΩΝΑ</t>
  </si>
  <si>
    <t>ΚΑΛΝΤΕΜΑΓΙΕΡ</t>
  </si>
  <si>
    <t>ΑΤΖΥ</t>
  </si>
  <si>
    <t>8 (μετά από κλήρωση)</t>
  </si>
  <si>
    <t>ΤΑΒΛΑΔΑΚΗ</t>
  </si>
  <si>
    <t>ΝΤΕΠΥ</t>
  </si>
  <si>
    <t>9 (μετά από κλήρωση)</t>
  </si>
  <si>
    <t>ΣΩΠΑΣΗ</t>
  </si>
  <si>
    <t xml:space="preserve">ΧΡΎΣΑ </t>
  </si>
  <si>
    <t>ΜΙΧΕΛΙΔΑΚΗ</t>
  </si>
  <si>
    <t>ΙΡΜΑ</t>
  </si>
  <si>
    <t>ΠΕΡΓΙΑΝΑΚΗ</t>
  </si>
  <si>
    <t>ΜΟΙΡΕΣ</t>
  </si>
  <si>
    <t>ΤΣΑΚΙΡΟΓΛΟΥ</t>
  </si>
  <si>
    <t>ΚΡΙΣΤΥ</t>
  </si>
  <si>
    <t>ΞΑΝΘΟΠΟΥΛΟΥ</t>
  </si>
  <si>
    <t>ΜΠΕΤΤΥ</t>
  </si>
  <si>
    <t>ΓΙΑΝΝΑΚΑΚΗ</t>
  </si>
  <si>
    <t>ΠΟΠΗ</t>
  </si>
  <si>
    <t>ΧΑΤΖΗΜΑΝΩΛΆΚΗ</t>
  </si>
  <si>
    <t>ΕΎΑ</t>
  </si>
  <si>
    <t>ΧΑΝΙΑ</t>
  </si>
  <si>
    <t>ΣΙΓΑΝΟΥ</t>
  </si>
  <si>
    <t>ΖΑΧΑΡΕΝΙΑ</t>
  </si>
  <si>
    <t>ΓΚΑΡΝΤΙΝΙΚ</t>
  </si>
  <si>
    <t>ΜΑΡΓΑΡΙΤΑ</t>
  </si>
  <si>
    <t xml:space="preserve">ΝΤΑΛΙΑΝΗ </t>
  </si>
  <si>
    <t>B</t>
  </si>
  <si>
    <t>Στην κατηγορία Γυναικών λαμβάνουν μέρος 19 άτομα. Άρα έχουμε 32άρι ταμπλό με 13 Bye. Οι 8 πρώτες παίρνουν bye, συν ακόμα 5 θέσεις που βγήκαν με κλήρωση.</t>
  </si>
  <si>
    <t>Νικητής:</t>
  </si>
  <si>
    <t>Βαθμ. Αποδοχής</t>
  </si>
  <si>
    <t>#</t>
  </si>
  <si>
    <t>Seeded παίκτες</t>
  </si>
  <si>
    <t>Lucky Losers</t>
  </si>
  <si>
    <t>Αντικαθιστούν</t>
  </si>
  <si>
    <t>Κλήρωση:</t>
  </si>
  <si>
    <t>Ημερομ.</t>
  </si>
  <si>
    <t>1</t>
  </si>
  <si>
    <t>Τελευταίος παίκτης ΑΑ</t>
  </si>
  <si>
    <t>Top ΑΑ</t>
  </si>
  <si>
    <t>2</t>
  </si>
  <si>
    <t>Last ΑΑ</t>
  </si>
  <si>
    <t>3</t>
  </si>
  <si>
    <t>Αντιπρόσωποι παικτών</t>
  </si>
  <si>
    <t>4</t>
  </si>
  <si>
    <t>Βαθμ. Seed</t>
  </si>
  <si>
    <t>5</t>
  </si>
  <si>
    <t>6</t>
  </si>
  <si>
    <t>Υπογραφή Επιδιαιτητή</t>
  </si>
  <si>
    <t>Top seed</t>
  </si>
  <si>
    <t>7</t>
  </si>
  <si>
    <t>Last seed</t>
  </si>
  <si>
    <t>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</si>
</sst>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dd/mm/yy"/>
  </numFmts>
  <fonts count="11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20"/>
      <color indexed="8"/>
      <name val="Arial"/>
      <family val="0"/>
    </font>
    <font>
      <sz val="20"/>
      <color indexed="9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9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7"/>
      <color indexed="8"/>
      <name val="Arial"/>
      <family val="0"/>
    </font>
    <font>
      <sz val="7"/>
      <color indexed="9"/>
      <name val="Arial"/>
      <family val="0"/>
    </font>
    <font>
      <sz val="6"/>
      <color indexed="8"/>
      <name val="Arial"/>
      <family val="0"/>
    </font>
    <font>
      <sz val="6"/>
      <color indexed="9"/>
      <name val="Arial"/>
      <family val="0"/>
    </font>
    <font>
      <sz val="8"/>
      <color indexed="8"/>
      <name val="Arial"/>
      <family val="0"/>
    </font>
    <font>
      <b/>
      <sz val="32"/>
      <color indexed="8"/>
      <name val="Arial"/>
      <family val="0"/>
    </font>
    <font>
      <sz val="6"/>
      <color indexed="10"/>
      <name val="Arial"/>
      <family val="0"/>
    </font>
    <font>
      <b/>
      <sz val="20"/>
      <color indexed="10"/>
      <name val="Arial"/>
      <family val="0"/>
    </font>
    <font>
      <sz val="9"/>
      <color indexed="8"/>
      <name val="Arial"/>
      <family val="0"/>
    </font>
    <font>
      <sz val="8"/>
      <color indexed="13"/>
      <name val="Arial"/>
      <family val="0"/>
    </font>
    <font>
      <b/>
      <sz val="14"/>
      <color indexed="8"/>
      <name val="Arial"/>
      <family val="0"/>
    </font>
    <font>
      <sz val="8"/>
      <color indexed="9"/>
      <name val="Arial"/>
      <family val="0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i/>
      <sz val="6"/>
      <color indexed="9"/>
      <name val="Arial"/>
      <family val="0"/>
    </font>
    <font>
      <u val="single"/>
      <sz val="6"/>
      <color indexed="12"/>
      <name val="Arial"/>
      <family val="0"/>
    </font>
    <font>
      <b/>
      <sz val="8"/>
      <name val="Arial"/>
      <family val="0"/>
    </font>
    <font>
      <sz val="8"/>
      <color indexed="27"/>
      <name val="Arial"/>
      <family val="0"/>
    </font>
    <font>
      <u val="single"/>
      <sz val="7"/>
      <color indexed="12"/>
      <name val="Arial"/>
      <family val="0"/>
    </font>
    <font>
      <sz val="11"/>
      <color indexed="8"/>
      <name val="Times New Roman"/>
      <family val="0"/>
    </font>
    <font>
      <b/>
      <sz val="10"/>
      <name val="Arial"/>
      <family val="0"/>
    </font>
    <font>
      <b/>
      <sz val="13"/>
      <color indexed="8"/>
      <name val="Arial"/>
      <family val="0"/>
    </font>
    <font>
      <i/>
      <sz val="8"/>
      <color indexed="8"/>
      <name val="Arial"/>
      <family val="0"/>
    </font>
    <font>
      <i/>
      <sz val="8"/>
      <color indexed="9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4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20"/>
      <color rgb="FF000000"/>
      <name val="Arial"/>
      <family val="0"/>
    </font>
    <font>
      <sz val="20"/>
      <color rgb="FFFFFFFF"/>
      <name val="Arial"/>
      <family val="0"/>
    </font>
    <font>
      <b/>
      <sz val="9"/>
      <color rgb="FF000000"/>
      <name val="Arial"/>
      <family val="0"/>
    </font>
    <font>
      <b/>
      <i/>
      <sz val="10"/>
      <color rgb="FF000000"/>
      <name val="Arial"/>
      <family val="0"/>
    </font>
    <font>
      <sz val="10"/>
      <color rgb="FFFFFFFF"/>
      <name val="Arial"/>
      <family val="0"/>
    </font>
    <font>
      <b/>
      <sz val="10"/>
      <color rgb="FF000000"/>
      <name val="Arial"/>
      <family val="0"/>
    </font>
    <font>
      <b/>
      <sz val="7"/>
      <color rgb="FF000000"/>
      <name val="Arial"/>
      <family val="0"/>
    </font>
    <font>
      <b/>
      <sz val="7"/>
      <color rgb="FFFFFFFF"/>
      <name val="Arial"/>
      <family val="0"/>
    </font>
    <font>
      <b/>
      <sz val="8"/>
      <color rgb="FF000000"/>
      <name val="Arial"/>
      <family val="0"/>
    </font>
    <font>
      <b/>
      <sz val="8"/>
      <color rgb="FFFFFFFF"/>
      <name val="Arial"/>
      <family val="0"/>
    </font>
    <font>
      <sz val="7"/>
      <color rgb="FF000000"/>
      <name val="Arial"/>
      <family val="0"/>
    </font>
    <font>
      <sz val="7"/>
      <color rgb="FFFFFFFF"/>
      <name val="Arial"/>
      <family val="0"/>
    </font>
    <font>
      <sz val="6"/>
      <color rgb="FF000000"/>
      <name val="Arial"/>
      <family val="0"/>
    </font>
    <font>
      <sz val="6"/>
      <color rgb="FFFFFFFF"/>
      <name val="Arial"/>
      <family val="0"/>
    </font>
    <font>
      <sz val="8"/>
      <color rgb="FF000000"/>
      <name val="Arial"/>
      <family val="0"/>
    </font>
    <font>
      <b/>
      <sz val="32"/>
      <color rgb="FF000000"/>
      <name val="Arial"/>
      <family val="0"/>
    </font>
    <font>
      <sz val="9"/>
      <color rgb="FF000000"/>
      <name val="Arial"/>
      <family val="0"/>
    </font>
    <font>
      <sz val="8"/>
      <color rgb="FFFFFF00"/>
      <name val="Arial"/>
      <family val="0"/>
    </font>
    <font>
      <sz val="8"/>
      <color rgb="FFFFFFFF"/>
      <name val="Arial"/>
      <family val="0"/>
    </font>
    <font>
      <b/>
      <sz val="11"/>
      <color rgb="FF000000"/>
      <name val="Arial"/>
      <family val="0"/>
    </font>
    <font>
      <i/>
      <sz val="6"/>
      <color rgb="FFFFFFFF"/>
      <name val="Arial"/>
      <family val="0"/>
    </font>
    <font>
      <u val="single"/>
      <sz val="6"/>
      <color rgb="FF0000FF"/>
      <name val="Arial"/>
      <family val="0"/>
    </font>
    <font>
      <sz val="8"/>
      <color rgb="FFCCFFFF"/>
      <name val="Arial"/>
      <family val="0"/>
    </font>
    <font>
      <u val="single"/>
      <sz val="7"/>
      <color rgb="FF0000FF"/>
      <name val="Arial"/>
      <family val="0"/>
    </font>
    <font>
      <sz val="11"/>
      <color rgb="FF000000"/>
      <name val="Times New Roman"/>
      <family val="0"/>
    </font>
    <font>
      <i/>
      <sz val="8"/>
      <color rgb="FF000000"/>
      <name val="Arial"/>
      <family val="0"/>
    </font>
    <font>
      <i/>
      <sz val="8"/>
      <color rgb="FFFFFFFF"/>
      <name val="Arial"/>
      <family val="0"/>
    </font>
    <font>
      <sz val="11"/>
      <color rgb="FF000000"/>
      <name val="Arial"/>
      <family val="0"/>
    </font>
    <font>
      <sz val="14"/>
      <color rgb="FF000000"/>
      <name val="Arial"/>
      <family val="0"/>
    </font>
    <font>
      <sz val="14"/>
      <color rgb="FFFFFFFF"/>
      <name val="Arial"/>
      <family val="0"/>
    </font>
    <font>
      <b/>
      <sz val="20"/>
      <color rgb="FFFF0000"/>
      <name val="Arial"/>
      <family val="0"/>
    </font>
    <font>
      <b/>
      <sz val="14"/>
      <color rgb="FF000000"/>
      <name val="Arial"/>
      <family val="0"/>
    </font>
    <font>
      <sz val="16"/>
      <color rgb="FF000000"/>
      <name val="Arial"/>
      <family val="0"/>
    </font>
    <font>
      <b/>
      <sz val="16"/>
      <color rgb="FF000000"/>
      <name val="Arial"/>
      <family val="0"/>
    </font>
    <font>
      <b/>
      <sz val="20"/>
      <color rgb="FF000000"/>
      <name val="Arial"/>
      <family val="0"/>
    </font>
    <font>
      <sz val="6"/>
      <color rgb="FFFF0000"/>
      <name val="Arial"/>
      <family val="0"/>
    </font>
    <font>
      <b/>
      <sz val="12"/>
      <color rgb="FF000000"/>
      <name val="Arial"/>
      <family val="0"/>
    </font>
    <font>
      <b/>
      <sz val="13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5" fillId="28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8" borderId="1" applyNumberFormat="0" applyAlignment="0" applyProtection="0"/>
  </cellStyleXfs>
  <cellXfs count="354">
    <xf numFmtId="0" fontId="0" fillId="0" borderId="0" xfId="0" applyFont="1" applyAlignment="1">
      <alignment wrapText="1"/>
    </xf>
    <xf numFmtId="49" fontId="79" fillId="0" borderId="0" xfId="0" applyNumberFormat="1" applyFont="1" applyAlignment="1">
      <alignment vertical="top"/>
    </xf>
    <xf numFmtId="49" fontId="80" fillId="33" borderId="0" xfId="0" applyNumberFormat="1" applyFont="1" applyFill="1" applyBorder="1" applyAlignment="1">
      <alignment vertical="top"/>
    </xf>
    <xf numFmtId="49" fontId="80" fillId="33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8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wrapText="1"/>
    </xf>
    <xf numFmtId="49" fontId="81" fillId="33" borderId="0" xfId="0" applyNumberFormat="1" applyFont="1" applyFill="1" applyBorder="1" applyAlignment="1">
      <alignment horizontal="left" vertical="center"/>
    </xf>
    <xf numFmtId="49" fontId="82" fillId="0" borderId="0" xfId="0" applyNumberFormat="1" applyFont="1" applyAlignment="1">
      <alignment/>
    </xf>
    <xf numFmtId="49" fontId="0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83" fillId="33" borderId="0" xfId="0" applyNumberFormat="1" applyFont="1" applyFill="1" applyBorder="1" applyAlignment="1">
      <alignment/>
    </xf>
    <xf numFmtId="49" fontId="84" fillId="0" borderId="0" xfId="0" applyNumberFormat="1" applyFont="1" applyAlignment="1">
      <alignment horizontal="left"/>
    </xf>
    <xf numFmtId="49" fontId="84" fillId="0" borderId="10" xfId="0" applyNumberFormat="1" applyFont="1" applyBorder="1" applyAlignment="1">
      <alignment horizontal="left"/>
    </xf>
    <xf numFmtId="49" fontId="83" fillId="0" borderId="10" xfId="0" applyNumberFormat="1" applyFont="1" applyBorder="1" applyAlignment="1">
      <alignment horizontal="left"/>
    </xf>
    <xf numFmtId="49" fontId="83" fillId="0" borderId="0" xfId="0" applyNumberFormat="1" applyFont="1" applyAlignment="1">
      <alignment horizontal="left"/>
    </xf>
    <xf numFmtId="49" fontId="83" fillId="33" borderId="0" xfId="0" applyNumberFormat="1" applyFont="1" applyFill="1" applyBorder="1" applyAlignment="1">
      <alignment horizontal="left"/>
    </xf>
    <xf numFmtId="49" fontId="85" fillId="33" borderId="0" xfId="0" applyNumberFormat="1" applyFont="1" applyFill="1" applyBorder="1" applyAlignment="1">
      <alignment vertical="center"/>
    </xf>
    <xf numFmtId="49" fontId="86" fillId="33" borderId="0" xfId="0" applyNumberFormat="1" applyFont="1" applyFill="1" applyBorder="1" applyAlignment="1">
      <alignment vertical="center"/>
    </xf>
    <xf numFmtId="49" fontId="85" fillId="33" borderId="0" xfId="0" applyNumberFormat="1" applyFont="1" applyFill="1" applyBorder="1" applyAlignment="1">
      <alignment horizontal="center" vertical="center"/>
    </xf>
    <xf numFmtId="49" fontId="86" fillId="33" borderId="0" xfId="0" applyNumberFormat="1" applyFont="1" applyFill="1" applyBorder="1" applyAlignment="1">
      <alignment horizontal="left" vertical="center"/>
    </xf>
    <xf numFmtId="49" fontId="85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87" fillId="0" borderId="10" xfId="0" applyNumberFormat="1" applyFont="1" applyBorder="1" applyAlignment="1">
      <alignment vertical="center"/>
    </xf>
    <xf numFmtId="49" fontId="84" fillId="0" borderId="10" xfId="0" applyNumberFormat="1" applyFont="1" applyBorder="1" applyAlignment="1">
      <alignment vertical="center"/>
    </xf>
    <xf numFmtId="49" fontId="88" fillId="33" borderId="10" xfId="0" applyNumberFormat="1" applyFont="1" applyFill="1" applyBorder="1" applyAlignment="1">
      <alignment vertical="center"/>
    </xf>
    <xf numFmtId="49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left" vertical="center"/>
    </xf>
    <xf numFmtId="49" fontId="88" fillId="33" borderId="10" xfId="0" applyNumberFormat="1" applyFont="1" applyFill="1" applyBorder="1" applyAlignment="1">
      <alignment horizontal="left" vertical="center"/>
    </xf>
    <xf numFmtId="49" fontId="87" fillId="0" borderId="10" xfId="0" applyNumberFormat="1" applyFont="1" applyBorder="1" applyAlignment="1">
      <alignment horizontal="right" vertical="center"/>
    </xf>
    <xf numFmtId="0" fontId="84" fillId="0" borderId="0" xfId="0" applyFont="1" applyAlignment="1">
      <alignment vertical="center"/>
    </xf>
    <xf numFmtId="49" fontId="89" fillId="33" borderId="11" xfId="0" applyNumberFormat="1" applyFont="1" applyFill="1" applyBorder="1" applyAlignment="1">
      <alignment horizontal="right" vertical="center"/>
    </xf>
    <xf numFmtId="49" fontId="89" fillId="33" borderId="11" xfId="0" applyNumberFormat="1" applyFont="1" applyFill="1" applyBorder="1" applyAlignment="1">
      <alignment horizontal="center" vertical="center"/>
    </xf>
    <xf numFmtId="49" fontId="89" fillId="33" borderId="11" xfId="0" applyNumberFormat="1" applyFont="1" applyFill="1" applyBorder="1" applyAlignment="1">
      <alignment horizontal="left" vertical="center"/>
    </xf>
    <xf numFmtId="49" fontId="90" fillId="33" borderId="11" xfId="0" applyNumberFormat="1" applyFont="1" applyFill="1" applyBorder="1" applyAlignment="1">
      <alignment horizontal="center" vertical="center"/>
    </xf>
    <xf numFmtId="49" fontId="90" fillId="33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9" fontId="91" fillId="0" borderId="0" xfId="0" applyNumberFormat="1" applyFont="1" applyAlignment="1">
      <alignment horizontal="right" vertical="center"/>
    </xf>
    <xf numFmtId="49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49" fontId="9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92" fillId="33" borderId="0" xfId="0" applyNumberFormat="1" applyFont="1" applyFill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49" fontId="92" fillId="33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93" fillId="0" borderId="0" xfId="0" applyFont="1" applyAlignment="1">
      <alignment horizontal="center" vertical="center" wrapText="1"/>
    </xf>
    <xf numFmtId="0" fontId="9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93" fillId="0" borderId="12" xfId="0" applyFont="1" applyBorder="1" applyAlignment="1">
      <alignment vertical="center" wrapText="1"/>
    </xf>
    <xf numFmtId="49" fontId="91" fillId="33" borderId="13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79" fillId="33" borderId="13" xfId="0" applyFont="1" applyFill="1" applyBorder="1" applyAlignment="1">
      <alignment vertical="center"/>
    </xf>
    <xf numFmtId="49" fontId="91" fillId="33" borderId="0" xfId="0" applyNumberFormat="1" applyFont="1" applyFill="1" applyBorder="1" applyAlignment="1">
      <alignment horizontal="left" vertical="center"/>
    </xf>
    <xf numFmtId="0" fontId="79" fillId="33" borderId="0" xfId="0" applyFont="1" applyFill="1" applyBorder="1" applyAlignment="1">
      <alignment vertical="center"/>
    </xf>
    <xf numFmtId="49" fontId="91" fillId="33" borderId="14" xfId="0" applyNumberFormat="1" applyFont="1" applyFill="1" applyBorder="1" applyAlignment="1">
      <alignment horizontal="right" vertical="center"/>
    </xf>
    <xf numFmtId="0" fontId="95" fillId="33" borderId="15" xfId="0" applyFont="1" applyFill="1" applyBorder="1" applyAlignment="1">
      <alignment horizontal="center" vertical="center"/>
    </xf>
    <xf numFmtId="0" fontId="95" fillId="33" borderId="15" xfId="0" applyFont="1" applyFill="1" applyBorder="1" applyAlignment="1">
      <alignment vertical="center"/>
    </xf>
    <xf numFmtId="0" fontId="93" fillId="0" borderId="12" xfId="0" applyFont="1" applyBorder="1" applyAlignment="1">
      <alignment horizontal="center" vertical="center" wrapText="1"/>
    </xf>
    <xf numFmtId="0" fontId="96" fillId="34" borderId="12" xfId="0" applyFont="1" applyFill="1" applyBorder="1" applyAlignment="1">
      <alignment horizontal="center" vertical="center" wrapText="1"/>
    </xf>
    <xf numFmtId="0" fontId="95" fillId="33" borderId="15" xfId="0" applyFont="1" applyFill="1" applyBorder="1" applyAlignment="1">
      <alignment horizontal="left" vertical="center"/>
    </xf>
    <xf numFmtId="49" fontId="91" fillId="33" borderId="16" xfId="0" applyNumberFormat="1" applyFont="1" applyFill="1" applyBorder="1" applyAlignment="1">
      <alignment horizontal="left" vertical="center"/>
    </xf>
    <xf numFmtId="49" fontId="91" fillId="33" borderId="11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93" fillId="0" borderId="12" xfId="0" applyFont="1" applyBorder="1" applyAlignment="1">
      <alignment vertical="center" wrapText="1"/>
    </xf>
    <xf numFmtId="49" fontId="91" fillId="33" borderId="17" xfId="0" applyNumberFormat="1" applyFont="1" applyFill="1" applyBorder="1" applyAlignment="1">
      <alignment vertical="center"/>
    </xf>
    <xf numFmtId="49" fontId="91" fillId="33" borderId="18" xfId="0" applyNumberFormat="1" applyFont="1" applyFill="1" applyBorder="1" applyAlignment="1">
      <alignment vertical="center"/>
    </xf>
    <xf numFmtId="0" fontId="93" fillId="0" borderId="12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49" fontId="91" fillId="33" borderId="19" xfId="0" applyNumberFormat="1" applyFont="1" applyFill="1" applyBorder="1" applyAlignment="1">
      <alignment horizontal="right" vertical="center"/>
    </xf>
    <xf numFmtId="0" fontId="93" fillId="0" borderId="0" xfId="0" applyFont="1" applyAlignment="1">
      <alignment vertical="center" wrapText="1"/>
    </xf>
    <xf numFmtId="0" fontId="93" fillId="0" borderId="0" xfId="0" applyFont="1" applyBorder="1" applyAlignment="1">
      <alignment horizontal="left" vertical="center" wrapText="1"/>
    </xf>
    <xf numFmtId="0" fontId="97" fillId="0" borderId="0" xfId="0" applyFont="1" applyBorder="1" applyAlignment="1">
      <alignment vertical="center" wrapText="1"/>
    </xf>
    <xf numFmtId="49" fontId="91" fillId="33" borderId="11" xfId="0" applyNumberFormat="1" applyFont="1" applyFill="1" applyBorder="1" applyAlignment="1">
      <alignment vertical="center"/>
    </xf>
    <xf numFmtId="49" fontId="91" fillId="33" borderId="11" xfId="0" applyNumberFormat="1" applyFont="1" applyFill="1" applyBorder="1" applyAlignment="1">
      <alignment horizontal="left" vertical="center"/>
    </xf>
    <xf numFmtId="49" fontId="89" fillId="33" borderId="0" xfId="0" applyNumberFormat="1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0" fontId="97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1" fontId="0" fillId="35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wrapText="1"/>
    </xf>
    <xf numFmtId="49" fontId="85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49" fontId="85" fillId="33" borderId="11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85" fillId="33" borderId="0" xfId="0" applyFont="1" applyFill="1" applyBorder="1" applyAlignment="1">
      <alignment horizontal="left" vertical="center"/>
    </xf>
    <xf numFmtId="0" fontId="93" fillId="0" borderId="20" xfId="0" applyFont="1" applyBorder="1" applyAlignment="1">
      <alignment horizontal="center" vertical="center" wrapText="1"/>
    </xf>
    <xf numFmtId="49" fontId="85" fillId="33" borderId="0" xfId="0" applyNumberFormat="1" applyFont="1" applyFill="1" applyBorder="1" applyAlignment="1">
      <alignment horizontal="left" vertical="center"/>
    </xf>
    <xf numFmtId="0" fontId="93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9" fontId="85" fillId="33" borderId="14" xfId="0" applyNumberFormat="1" applyFont="1" applyFill="1" applyBorder="1" applyAlignment="1">
      <alignment horizontal="right" vertical="center"/>
    </xf>
    <xf numFmtId="49" fontId="98" fillId="33" borderId="0" xfId="0" applyNumberFormat="1" applyFont="1" applyFill="1" applyBorder="1" applyAlignment="1">
      <alignment horizontal="left" vertical="center"/>
    </xf>
    <xf numFmtId="49" fontId="91" fillId="36" borderId="13" xfId="0" applyNumberFormat="1" applyFont="1" applyFill="1" applyBorder="1" applyAlignment="1">
      <alignment horizontal="left" vertical="center"/>
    </xf>
    <xf numFmtId="49" fontId="79" fillId="33" borderId="0" xfId="0" applyNumberFormat="1" applyFont="1" applyFill="1" applyBorder="1" applyAlignment="1">
      <alignment horizontal="right" vertical="center"/>
    </xf>
    <xf numFmtId="49" fontId="91" fillId="0" borderId="14" xfId="0" applyNumberFormat="1" applyFont="1" applyBorder="1" applyAlignment="1">
      <alignment horizontal="right" vertical="center"/>
    </xf>
    <xf numFmtId="49" fontId="91" fillId="33" borderId="21" xfId="0" applyNumberFormat="1" applyFont="1" applyFill="1" applyBorder="1" applyAlignment="1">
      <alignment vertical="center"/>
    </xf>
    <xf numFmtId="0" fontId="85" fillId="0" borderId="0" xfId="0" applyFont="1" applyAlignment="1">
      <alignment horizontal="left" vertical="center"/>
    </xf>
    <xf numFmtId="49" fontId="91" fillId="33" borderId="20" xfId="0" applyNumberFormat="1" applyFont="1" applyFill="1" applyBorder="1" applyAlignment="1">
      <alignment vertical="center"/>
    </xf>
    <xf numFmtId="49" fontId="91" fillId="33" borderId="0" xfId="0" applyNumberFormat="1" applyFont="1" applyFill="1" applyBorder="1" applyAlignment="1">
      <alignment horizontal="right" vertical="center"/>
    </xf>
    <xf numFmtId="0" fontId="90" fillId="0" borderId="20" xfId="0" applyFont="1" applyBorder="1" applyAlignment="1">
      <alignment vertical="center" wrapText="1"/>
    </xf>
    <xf numFmtId="0" fontId="99" fillId="34" borderId="22" xfId="0" applyFont="1" applyFill="1" applyBorder="1" applyAlignment="1">
      <alignment vertical="center" wrapText="1"/>
    </xf>
    <xf numFmtId="49" fontId="100" fillId="33" borderId="0" xfId="0" applyNumberFormat="1" applyFont="1" applyFill="1" applyBorder="1" applyAlignment="1">
      <alignment horizontal="right" vertical="center"/>
    </xf>
    <xf numFmtId="49" fontId="87" fillId="0" borderId="10" xfId="0" applyNumberFormat="1" applyFont="1" applyBorder="1" applyAlignment="1">
      <alignment horizontal="left" vertical="center"/>
    </xf>
    <xf numFmtId="0" fontId="93" fillId="0" borderId="23" xfId="0" applyFont="1" applyBorder="1" applyAlignment="1">
      <alignment horizontal="center" vertical="center" wrapText="1"/>
    </xf>
    <xf numFmtId="49" fontId="87" fillId="33" borderId="10" xfId="0" applyNumberFormat="1" applyFont="1" applyFill="1" applyBorder="1" applyAlignment="1">
      <alignment horizontal="left" vertical="center"/>
    </xf>
    <xf numFmtId="49" fontId="84" fillId="33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83" fillId="33" borderId="0" xfId="0" applyNumberFormat="1" applyFont="1" applyFill="1" applyBorder="1" applyAlignment="1">
      <alignment horizontal="left" vertical="center"/>
    </xf>
    <xf numFmtId="49" fontId="87" fillId="0" borderId="24" xfId="0" applyNumberFormat="1" applyFont="1" applyBorder="1" applyAlignment="1">
      <alignment horizontal="right" vertical="center"/>
    </xf>
    <xf numFmtId="49" fontId="87" fillId="0" borderId="25" xfId="0" applyNumberFormat="1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/>
    </xf>
    <xf numFmtId="1" fontId="0" fillId="0" borderId="0" xfId="0" applyNumberFormat="1" applyFont="1" applyAlignment="1">
      <alignment vertical="center"/>
    </xf>
    <xf numFmtId="49" fontId="89" fillId="33" borderId="26" xfId="0" applyNumberFormat="1" applyFont="1" applyFill="1" applyBorder="1" applyAlignment="1">
      <alignment horizontal="center" wrapText="1"/>
    </xf>
    <xf numFmtId="49" fontId="89" fillId="33" borderId="27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vertical="center" wrapText="1"/>
    </xf>
    <xf numFmtId="49" fontId="89" fillId="33" borderId="28" xfId="0" applyNumberFormat="1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49" fontId="91" fillId="33" borderId="30" xfId="0" applyNumberFormat="1" applyFont="1" applyFill="1" applyBorder="1" applyAlignment="1">
      <alignment vertical="center"/>
    </xf>
    <xf numFmtId="49" fontId="91" fillId="33" borderId="0" xfId="0" applyNumberFormat="1" applyFont="1" applyFill="1" applyBorder="1" applyAlignment="1">
      <alignment vertical="center"/>
    </xf>
    <xf numFmtId="49" fontId="89" fillId="33" borderId="29" xfId="0" applyNumberFormat="1" applyFont="1" applyFill="1" applyBorder="1" applyAlignment="1">
      <alignment horizontal="center" vertical="center" wrapText="1"/>
    </xf>
    <xf numFmtId="49" fontId="91" fillId="33" borderId="12" xfId="0" applyNumberFormat="1" applyFont="1" applyFill="1" applyBorder="1" applyAlignment="1">
      <alignment vertical="center"/>
    </xf>
    <xf numFmtId="0" fontId="89" fillId="33" borderId="26" xfId="0" applyFont="1" applyFill="1" applyBorder="1" applyAlignment="1">
      <alignment horizontal="center" vertical="center" wrapText="1"/>
    </xf>
    <xf numFmtId="49" fontId="91" fillId="33" borderId="12" xfId="0" applyNumberFormat="1" applyFont="1" applyFill="1" applyBorder="1" applyAlignment="1">
      <alignment vertical="center"/>
    </xf>
    <xf numFmtId="0" fontId="89" fillId="33" borderId="27" xfId="0" applyFont="1" applyFill="1" applyBorder="1" applyAlignment="1">
      <alignment horizontal="center" vertical="center" wrapText="1"/>
    </xf>
    <xf numFmtId="49" fontId="91" fillId="33" borderId="12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87" fillId="37" borderId="31" xfId="0" applyFont="1" applyFill="1" applyBorder="1" applyAlignment="1">
      <alignment horizontal="left" vertical="center"/>
    </xf>
    <xf numFmtId="49" fontId="87" fillId="33" borderId="32" xfId="0" applyNumberFormat="1" applyFont="1" applyFill="1" applyBorder="1" applyAlignment="1">
      <alignment vertical="center"/>
    </xf>
    <xf numFmtId="49" fontId="89" fillId="33" borderId="28" xfId="0" applyNumberFormat="1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vertical="center"/>
    </xf>
    <xf numFmtId="49" fontId="89" fillId="35" borderId="29" xfId="0" applyNumberFormat="1" applyFont="1" applyFill="1" applyBorder="1" applyAlignment="1">
      <alignment horizontal="center" vertical="center" wrapText="1"/>
    </xf>
    <xf numFmtId="0" fontId="93" fillId="0" borderId="33" xfId="0" applyFont="1" applyBorder="1" applyAlignment="1">
      <alignment horizontal="center" vertical="center" wrapText="1"/>
    </xf>
    <xf numFmtId="49" fontId="89" fillId="35" borderId="26" xfId="0" applyNumberFormat="1" applyFont="1" applyFill="1" applyBorder="1" applyAlignment="1">
      <alignment horizontal="center" vertical="center" wrapText="1"/>
    </xf>
    <xf numFmtId="0" fontId="93" fillId="0" borderId="34" xfId="0" applyFont="1" applyBorder="1" applyAlignment="1">
      <alignment horizontal="center" vertical="center" wrapText="1"/>
    </xf>
    <xf numFmtId="49" fontId="89" fillId="35" borderId="28" xfId="0" applyNumberFormat="1" applyFont="1" applyFill="1" applyBorder="1" applyAlignment="1">
      <alignment horizontal="center" vertical="center" wrapText="1"/>
    </xf>
    <xf numFmtId="0" fontId="93" fillId="0" borderId="22" xfId="0" applyFont="1" applyBorder="1" applyAlignment="1">
      <alignment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32" fillId="37" borderId="31" xfId="0" applyFont="1" applyFill="1" applyBorder="1" applyAlignment="1">
      <alignment/>
    </xf>
    <xf numFmtId="3" fontId="32" fillId="37" borderId="35" xfId="0" applyNumberFormat="1" applyFont="1" applyFill="1" applyBorder="1" applyAlignment="1">
      <alignment horizontal="left"/>
    </xf>
    <xf numFmtId="0" fontId="93" fillId="0" borderId="36" xfId="0" applyFont="1" applyBorder="1" applyAlignment="1">
      <alignment vertical="center" wrapText="1"/>
    </xf>
    <xf numFmtId="0" fontId="101" fillId="0" borderId="20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9" fillId="34" borderId="37" xfId="0" applyFont="1" applyFill="1" applyBorder="1" applyAlignment="1">
      <alignment vertical="center" wrapText="1"/>
    </xf>
    <xf numFmtId="0" fontId="89" fillId="35" borderId="29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vertical="center" wrapText="1"/>
    </xf>
    <xf numFmtId="0" fontId="93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49" fontId="91" fillId="33" borderId="38" xfId="0" applyNumberFormat="1" applyFont="1" applyFill="1" applyBorder="1" applyAlignment="1">
      <alignment vertical="center"/>
    </xf>
    <xf numFmtId="0" fontId="81" fillId="0" borderId="39" xfId="0" applyFont="1" applyBorder="1" applyAlignment="1">
      <alignment horizontal="center" vertical="center"/>
    </xf>
    <xf numFmtId="49" fontId="91" fillId="33" borderId="0" xfId="0" applyNumberFormat="1" applyFont="1" applyFill="1" applyBorder="1" applyAlignment="1">
      <alignment vertical="center"/>
    </xf>
    <xf numFmtId="0" fontId="8" fillId="0" borderId="31" xfId="0" applyFont="1" applyBorder="1" applyAlignment="1">
      <alignment wrapText="1"/>
    </xf>
    <xf numFmtId="0" fontId="95" fillId="33" borderId="20" xfId="0" applyFont="1" applyFill="1" applyBorder="1" applyAlignment="1">
      <alignment/>
    </xf>
    <xf numFmtId="0" fontId="8" fillId="0" borderId="35" xfId="0" applyFont="1" applyBorder="1" applyAlignment="1">
      <alignment wrapText="1"/>
    </xf>
    <xf numFmtId="0" fontId="95" fillId="33" borderId="20" xfId="0" applyFont="1" applyFill="1" applyBorder="1" applyAlignment="1">
      <alignment horizontal="left"/>
    </xf>
    <xf numFmtId="0" fontId="8" fillId="0" borderId="35" xfId="0" applyFont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40" xfId="0" applyFont="1" applyFill="1" applyBorder="1" applyAlignment="1">
      <alignment horizontal="left" vertical="center"/>
    </xf>
    <xf numFmtId="0" fontId="87" fillId="37" borderId="31" xfId="0" applyFont="1" applyFill="1" applyBorder="1" applyAlignment="1">
      <alignment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84" fillId="33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" fontId="0" fillId="0" borderId="40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93" fillId="0" borderId="12" xfId="0" applyFont="1" applyBorder="1" applyAlignment="1">
      <alignment vertical="center" wrapText="1"/>
    </xf>
    <xf numFmtId="0" fontId="8" fillId="0" borderId="31" xfId="0" applyFont="1" applyBorder="1" applyAlignment="1">
      <alignment horizontal="center" wrapText="1"/>
    </xf>
    <xf numFmtId="0" fontId="93" fillId="0" borderId="37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/>
    </xf>
    <xf numFmtId="0" fontId="93" fillId="0" borderId="22" xfId="0" applyFont="1" applyBorder="1" applyAlignment="1">
      <alignment horizontal="left" vertical="center" wrapText="1"/>
    </xf>
    <xf numFmtId="0" fontId="95" fillId="33" borderId="0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89" fillId="33" borderId="0" xfId="0" applyFont="1" applyFill="1" applyBorder="1" applyAlignment="1">
      <alignment/>
    </xf>
    <xf numFmtId="0" fontId="81" fillId="0" borderId="42" xfId="0" applyFont="1" applyBorder="1" applyAlignment="1">
      <alignment horizontal="center" vertical="center"/>
    </xf>
    <xf numFmtId="0" fontId="93" fillId="0" borderId="33" xfId="0" applyFont="1" applyBorder="1" applyAlignment="1">
      <alignment vertical="center" wrapText="1"/>
    </xf>
    <xf numFmtId="0" fontId="8" fillId="0" borderId="43" xfId="0" applyFont="1" applyBorder="1" applyAlignment="1">
      <alignment wrapText="1"/>
    </xf>
    <xf numFmtId="0" fontId="93" fillId="0" borderId="37" xfId="0" applyFont="1" applyBorder="1" applyAlignment="1">
      <alignment horizontal="left" vertical="center" wrapText="1"/>
    </xf>
    <xf numFmtId="0" fontId="8" fillId="0" borderId="33" xfId="0" applyFont="1" applyBorder="1" applyAlignment="1">
      <alignment wrapText="1"/>
    </xf>
    <xf numFmtId="0" fontId="8" fillId="0" borderId="33" xfId="0" applyFont="1" applyBorder="1" applyAlignment="1">
      <alignment horizontal="center" wrapText="1"/>
    </xf>
    <xf numFmtId="0" fontId="102" fillId="33" borderId="0" xfId="0" applyFont="1" applyFill="1" applyBorder="1" applyAlignment="1">
      <alignment/>
    </xf>
    <xf numFmtId="0" fontId="0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wrapText="1"/>
    </xf>
    <xf numFmtId="0" fontId="93" fillId="0" borderId="20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/>
    </xf>
    <xf numFmtId="0" fontId="90" fillId="0" borderId="0" xfId="0" applyFont="1" applyAlignment="1">
      <alignment vertical="center" wrapText="1"/>
    </xf>
    <xf numFmtId="0" fontId="0" fillId="35" borderId="31" xfId="0" applyFont="1" applyFill="1" applyBorder="1" applyAlignment="1">
      <alignment horizontal="left" vertical="center"/>
    </xf>
    <xf numFmtId="0" fontId="99" fillId="34" borderId="37" xfId="0" applyFont="1" applyFill="1" applyBorder="1" applyAlignment="1">
      <alignment horizontal="left" vertical="center" wrapText="1"/>
    </xf>
    <xf numFmtId="1" fontId="0" fillId="35" borderId="31" xfId="0" applyNumberFormat="1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wrapText="1"/>
    </xf>
    <xf numFmtId="0" fontId="103" fillId="33" borderId="31" xfId="0" applyFont="1" applyFill="1" applyBorder="1" applyAlignment="1">
      <alignment horizontal="left" vertical="center"/>
    </xf>
    <xf numFmtId="0" fontId="97" fillId="0" borderId="22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97" fillId="0" borderId="37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1" fontId="0" fillId="35" borderId="31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0" fillId="0" borderId="31" xfId="0" applyFont="1" applyBorder="1" applyAlignment="1">
      <alignment vertical="center"/>
    </xf>
    <xf numFmtId="0" fontId="93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65" fontId="0" fillId="33" borderId="31" xfId="0" applyNumberFormat="1" applyFont="1" applyFill="1" applyBorder="1" applyAlignment="1">
      <alignment horizontal="left" vertical="center"/>
    </xf>
    <xf numFmtId="0" fontId="93" fillId="0" borderId="20" xfId="0" applyFont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97" fillId="33" borderId="12" xfId="0" applyFont="1" applyFill="1" applyBorder="1" applyAlignment="1">
      <alignment horizontal="left" vertical="center" wrapText="1"/>
    </xf>
    <xf numFmtId="0" fontId="93" fillId="0" borderId="45" xfId="0" applyFont="1" applyBorder="1" applyAlignment="1">
      <alignment horizontal="center" vertical="center" wrapText="1"/>
    </xf>
    <xf numFmtId="0" fontId="97" fillId="33" borderId="22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93" fillId="0" borderId="32" xfId="0" applyFont="1" applyBorder="1" applyAlignment="1">
      <alignment vertical="center" wrapText="1"/>
    </xf>
    <xf numFmtId="0" fontId="97" fillId="33" borderId="37" xfId="0" applyFont="1" applyFill="1" applyBorder="1" applyAlignment="1">
      <alignment horizontal="left" vertical="center" wrapText="1"/>
    </xf>
    <xf numFmtId="0" fontId="97" fillId="0" borderId="33" xfId="0" applyFont="1" applyBorder="1" applyAlignment="1">
      <alignment vertical="center" wrapText="1"/>
    </xf>
    <xf numFmtId="0" fontId="97" fillId="0" borderId="20" xfId="0" applyFont="1" applyBorder="1" applyAlignment="1">
      <alignment vertical="center" wrapText="1"/>
    </xf>
    <xf numFmtId="0" fontId="93" fillId="0" borderId="37" xfId="0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105" fillId="0" borderId="0" xfId="0" applyFont="1" applyBorder="1" applyAlignment="1">
      <alignment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93" fillId="0" borderId="33" xfId="0" applyFont="1" applyBorder="1" applyAlignment="1">
      <alignment vertical="center" wrapText="1"/>
    </xf>
    <xf numFmtId="1" fontId="0" fillId="35" borderId="44" xfId="0" applyNumberFormat="1" applyFont="1" applyFill="1" applyBorder="1" applyAlignment="1">
      <alignment horizontal="center" vertical="center"/>
    </xf>
    <xf numFmtId="0" fontId="93" fillId="33" borderId="33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9" fillId="34" borderId="0" xfId="0" applyFont="1" applyFill="1" applyBorder="1" applyAlignment="1">
      <alignment vertical="center" wrapText="1"/>
    </xf>
    <xf numFmtId="0" fontId="93" fillId="0" borderId="22" xfId="0" applyFont="1" applyBorder="1" applyAlignment="1">
      <alignment horizontal="center" vertical="center" wrapText="1"/>
    </xf>
    <xf numFmtId="0" fontId="97" fillId="0" borderId="12" xfId="0" applyFont="1" applyBorder="1" applyAlignment="1">
      <alignment vertical="center" wrapText="1"/>
    </xf>
    <xf numFmtId="0" fontId="93" fillId="0" borderId="43" xfId="0" applyFont="1" applyBorder="1" applyAlignment="1">
      <alignment vertical="center" wrapText="1"/>
    </xf>
    <xf numFmtId="0" fontId="97" fillId="33" borderId="33" xfId="0" applyFont="1" applyFill="1" applyBorder="1" applyAlignment="1">
      <alignment horizontal="left" vertical="center" wrapText="1"/>
    </xf>
    <xf numFmtId="0" fontId="97" fillId="33" borderId="20" xfId="0" applyFont="1" applyFill="1" applyBorder="1" applyAlignment="1">
      <alignment horizontal="left" vertical="center" wrapText="1"/>
    </xf>
    <xf numFmtId="0" fontId="97" fillId="0" borderId="0" xfId="0" applyFont="1" applyBorder="1" applyAlignment="1">
      <alignment horizontal="left" vertical="center" wrapText="1"/>
    </xf>
    <xf numFmtId="49" fontId="106" fillId="0" borderId="12" xfId="0" applyNumberFormat="1" applyFont="1" applyBorder="1" applyAlignment="1">
      <alignment horizontal="center" vertical="center"/>
    </xf>
    <xf numFmtId="49" fontId="106" fillId="0" borderId="47" xfId="0" applyNumberFormat="1" applyFont="1" applyBorder="1" applyAlignment="1">
      <alignment horizontal="center" vertical="center"/>
    </xf>
    <xf numFmtId="49" fontId="107" fillId="0" borderId="47" xfId="0" applyNumberFormat="1" applyFont="1" applyBorder="1" applyAlignment="1">
      <alignment vertical="center"/>
    </xf>
    <xf numFmtId="49" fontId="108" fillId="0" borderId="47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49" fontId="108" fillId="0" borderId="12" xfId="0" applyNumberFormat="1" applyFont="1" applyBorder="1" applyAlignment="1">
      <alignment vertical="center"/>
    </xf>
    <xf numFmtId="49" fontId="107" fillId="0" borderId="12" xfId="0" applyNumberFormat="1" applyFont="1" applyBorder="1" applyAlignment="1">
      <alignment vertical="center"/>
    </xf>
    <xf numFmtId="49" fontId="108" fillId="0" borderId="12" xfId="0" applyNumberFormat="1" applyFont="1" applyBorder="1" applyAlignment="1">
      <alignment horizontal="left" vertical="center"/>
    </xf>
    <xf numFmtId="0" fontId="0" fillId="36" borderId="0" xfId="0" applyFont="1" applyFill="1" applyBorder="1" applyAlignment="1">
      <alignment vertical="center"/>
    </xf>
    <xf numFmtId="0" fontId="85" fillId="0" borderId="48" xfId="0" applyFont="1" applyBorder="1" applyAlignment="1">
      <alignment vertical="center"/>
    </xf>
    <xf numFmtId="0" fontId="85" fillId="0" borderId="47" xfId="0" applyFont="1" applyBorder="1" applyAlignment="1">
      <alignment vertical="center"/>
    </xf>
    <xf numFmtId="0" fontId="85" fillId="0" borderId="35" xfId="0" applyFont="1" applyBorder="1" applyAlignment="1">
      <alignment vertical="center"/>
    </xf>
    <xf numFmtId="49" fontId="85" fillId="0" borderId="48" xfId="0" applyNumberFormat="1" applyFont="1" applyBorder="1" applyAlignment="1">
      <alignment horizontal="center" vertical="center"/>
    </xf>
    <xf numFmtId="49" fontId="85" fillId="0" borderId="47" xfId="0" applyNumberFormat="1" applyFont="1" applyBorder="1" applyAlignment="1">
      <alignment vertical="center"/>
    </xf>
    <xf numFmtId="49" fontId="85" fillId="0" borderId="47" xfId="0" applyNumberFormat="1" applyFont="1" applyBorder="1" applyAlignment="1">
      <alignment horizontal="center" vertical="center"/>
    </xf>
    <xf numFmtId="49" fontId="85" fillId="0" borderId="35" xfId="0" applyNumberFormat="1" applyFont="1" applyBorder="1" applyAlignment="1">
      <alignment horizontal="center" vertical="center"/>
    </xf>
    <xf numFmtId="49" fontId="85" fillId="0" borderId="48" xfId="0" applyNumberFormat="1" applyFont="1" applyBorder="1" applyAlignment="1">
      <alignment horizontal="center" vertical="center"/>
    </xf>
    <xf numFmtId="49" fontId="86" fillId="0" borderId="47" xfId="0" applyNumberFormat="1" applyFont="1" applyBorder="1" applyAlignment="1">
      <alignment vertical="center"/>
    </xf>
    <xf numFmtId="49" fontId="86" fillId="0" borderId="35" xfId="0" applyNumberFormat="1" applyFont="1" applyBorder="1" applyAlignment="1">
      <alignment horizontal="left" vertical="center"/>
    </xf>
    <xf numFmtId="49" fontId="85" fillId="0" borderId="48" xfId="0" applyNumberFormat="1" applyFont="1" applyBorder="1" applyAlignment="1">
      <alignment horizontal="left" vertical="center"/>
    </xf>
    <xf numFmtId="49" fontId="85" fillId="0" borderId="47" xfId="0" applyNumberFormat="1" applyFont="1" applyBorder="1" applyAlignment="1">
      <alignment horizontal="left" vertical="center"/>
    </xf>
    <xf numFmtId="49" fontId="85" fillId="0" borderId="47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49" fontId="89" fillId="0" borderId="34" xfId="0" applyNumberFormat="1" applyFont="1" applyBorder="1" applyAlignment="1">
      <alignment vertical="center"/>
    </xf>
    <xf numFmtId="49" fontId="89" fillId="0" borderId="20" xfId="0" applyNumberFormat="1" applyFont="1" applyBorder="1" applyAlignment="1">
      <alignment vertical="center"/>
    </xf>
    <xf numFmtId="49" fontId="89" fillId="0" borderId="22" xfId="0" applyNumberFormat="1" applyFont="1" applyBorder="1" applyAlignment="1">
      <alignment horizontal="right" vertical="center"/>
    </xf>
    <xf numFmtId="49" fontId="89" fillId="0" borderId="34" xfId="0" applyNumberFormat="1" applyFont="1" applyBorder="1" applyAlignment="1">
      <alignment horizontal="center" vertical="center"/>
    </xf>
    <xf numFmtId="0" fontId="89" fillId="0" borderId="20" xfId="0" applyFont="1" applyBorder="1" applyAlignment="1">
      <alignment vertical="center"/>
    </xf>
    <xf numFmtId="49" fontId="89" fillId="0" borderId="20" xfId="0" applyNumberFormat="1" applyFont="1" applyBorder="1" applyAlignment="1">
      <alignment horizontal="center" vertical="center"/>
    </xf>
    <xf numFmtId="0" fontId="89" fillId="0" borderId="20" xfId="0" applyFont="1" applyBorder="1" applyAlignment="1">
      <alignment vertical="center"/>
    </xf>
    <xf numFmtId="49" fontId="89" fillId="0" borderId="22" xfId="0" applyNumberFormat="1" applyFont="1" applyBorder="1" applyAlignment="1">
      <alignment vertical="center"/>
    </xf>
    <xf numFmtId="49" fontId="89" fillId="0" borderId="34" xfId="0" applyNumberFormat="1" applyFont="1" applyBorder="1" applyAlignment="1">
      <alignment horizontal="center" vertical="center"/>
    </xf>
    <xf numFmtId="49" fontId="90" fillId="0" borderId="20" xfId="0" applyNumberFormat="1" applyFont="1" applyBorder="1" applyAlignment="1">
      <alignment vertical="center"/>
    </xf>
    <xf numFmtId="49" fontId="90" fillId="0" borderId="22" xfId="0" applyNumberFormat="1" applyFont="1" applyBorder="1" applyAlignment="1">
      <alignment horizontal="left" vertical="center"/>
    </xf>
    <xf numFmtId="49" fontId="89" fillId="0" borderId="36" xfId="0" applyNumberFormat="1" applyFont="1" applyBorder="1" applyAlignment="1">
      <alignment vertical="center"/>
    </xf>
    <xf numFmtId="49" fontId="89" fillId="0" borderId="0" xfId="0" applyNumberFormat="1" applyFont="1" applyAlignment="1">
      <alignment vertical="center"/>
    </xf>
    <xf numFmtId="49" fontId="89" fillId="0" borderId="37" xfId="0" applyNumberFormat="1" applyFont="1" applyBorder="1" applyAlignment="1">
      <alignment horizontal="right" vertical="center"/>
    </xf>
    <xf numFmtId="49" fontId="89" fillId="0" borderId="36" xfId="0" applyNumberFormat="1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49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 vertical="center"/>
    </xf>
    <xf numFmtId="49" fontId="89" fillId="0" borderId="37" xfId="0" applyNumberFormat="1" applyFont="1" applyBorder="1" applyAlignment="1">
      <alignment vertical="center"/>
    </xf>
    <xf numFmtId="49" fontId="89" fillId="0" borderId="36" xfId="0" applyNumberFormat="1" applyFont="1" applyBorder="1" applyAlignment="1">
      <alignment horizontal="center" vertical="center"/>
    </xf>
    <xf numFmtId="49" fontId="90" fillId="0" borderId="0" xfId="0" applyNumberFormat="1" applyFont="1" applyBorder="1" applyAlignment="1">
      <alignment vertical="center"/>
    </xf>
    <xf numFmtId="49" fontId="90" fillId="0" borderId="37" xfId="0" applyNumberFormat="1" applyFont="1" applyBorder="1" applyAlignment="1">
      <alignment horizontal="left" vertical="center"/>
    </xf>
    <xf numFmtId="0" fontId="89" fillId="0" borderId="23" xfId="0" applyFont="1" applyBorder="1" applyAlignment="1">
      <alignment vertical="center"/>
    </xf>
    <xf numFmtId="49" fontId="90" fillId="0" borderId="12" xfId="0" applyNumberFormat="1" applyFont="1" applyBorder="1" applyAlignment="1">
      <alignment vertical="center"/>
    </xf>
    <xf numFmtId="49" fontId="89" fillId="0" borderId="12" xfId="0" applyNumberFormat="1" applyFont="1" applyBorder="1" applyAlignment="1">
      <alignment vertical="center"/>
    </xf>
    <xf numFmtId="49" fontId="90" fillId="0" borderId="33" xfId="0" applyNumberFormat="1" applyFont="1" applyBorder="1" applyAlignment="1">
      <alignment horizontal="left" vertical="center"/>
    </xf>
    <xf numFmtId="49" fontId="89" fillId="0" borderId="23" xfId="0" applyNumberFormat="1" applyFont="1" applyBorder="1" applyAlignment="1">
      <alignment vertical="center"/>
    </xf>
    <xf numFmtId="49" fontId="89" fillId="0" borderId="33" xfId="0" applyNumberFormat="1" applyFont="1" applyBorder="1" applyAlignment="1">
      <alignment horizontal="right" vertical="center"/>
    </xf>
    <xf numFmtId="0" fontId="89" fillId="0" borderId="34" xfId="0" applyFont="1" applyBorder="1" applyAlignment="1">
      <alignment vertical="center"/>
    </xf>
    <xf numFmtId="49" fontId="89" fillId="0" borderId="20" xfId="0" applyNumberFormat="1" applyFont="1" applyBorder="1" applyAlignment="1">
      <alignment horizontal="right" vertical="center"/>
    </xf>
    <xf numFmtId="0" fontId="85" fillId="0" borderId="23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33" xfId="0" applyFont="1" applyBorder="1" applyAlignment="1">
      <alignment vertical="center"/>
    </xf>
    <xf numFmtId="0" fontId="89" fillId="0" borderId="37" xfId="0" applyFont="1" applyBorder="1" applyAlignment="1">
      <alignment horizontal="right" vertical="center"/>
    </xf>
    <xf numFmtId="0" fontId="89" fillId="0" borderId="33" xfId="0" applyFont="1" applyBorder="1" applyAlignment="1">
      <alignment horizontal="right" vertical="center"/>
    </xf>
    <xf numFmtId="49" fontId="89" fillId="0" borderId="23" xfId="0" applyNumberFormat="1" applyFont="1" applyBorder="1" applyAlignment="1">
      <alignment horizontal="center" vertical="center"/>
    </xf>
    <xf numFmtId="0" fontId="89" fillId="0" borderId="12" xfId="0" applyFont="1" applyBorder="1" applyAlignment="1">
      <alignment vertical="center"/>
    </xf>
    <xf numFmtId="49" fontId="89" fillId="0" borderId="12" xfId="0" applyNumberFormat="1" applyFont="1" applyBorder="1" applyAlignment="1">
      <alignment horizontal="center" vertical="center"/>
    </xf>
    <xf numFmtId="0" fontId="89" fillId="0" borderId="12" xfId="0" applyFont="1" applyBorder="1" applyAlignment="1">
      <alignment vertical="center"/>
    </xf>
    <xf numFmtId="49" fontId="89" fillId="0" borderId="33" xfId="0" applyNumberFormat="1" applyFont="1" applyBorder="1" applyAlignment="1">
      <alignment vertical="center"/>
    </xf>
    <xf numFmtId="49" fontId="89" fillId="0" borderId="23" xfId="0" applyNumberFormat="1" applyFont="1" applyBorder="1" applyAlignment="1">
      <alignment horizontal="center" vertical="center"/>
    </xf>
    <xf numFmtId="0" fontId="99" fillId="0" borderId="33" xfId="0" applyFont="1" applyBorder="1" applyAlignment="1">
      <alignment horizontal="right" vertical="center"/>
    </xf>
    <xf numFmtId="0" fontId="109" fillId="34" borderId="49" xfId="0" applyFont="1" applyFill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10" fillId="37" borderId="49" xfId="0" applyFont="1" applyFill="1" applyBorder="1" applyAlignment="1">
      <alignment horizontal="center" vertical="center"/>
    </xf>
    <xf numFmtId="0" fontId="111" fillId="37" borderId="48" xfId="0" applyFont="1" applyFill="1" applyBorder="1" applyAlignment="1">
      <alignment vertical="center" wrapText="1"/>
    </xf>
    <xf numFmtId="0" fontId="8" fillId="0" borderId="47" xfId="0" applyFont="1" applyBorder="1" applyAlignment="1">
      <alignment wrapText="1"/>
    </xf>
    <xf numFmtId="0" fontId="112" fillId="37" borderId="48" xfId="0" applyFont="1" applyFill="1" applyBorder="1" applyAlignment="1">
      <alignment vertical="center"/>
    </xf>
    <xf numFmtId="0" fontId="32" fillId="37" borderId="47" xfId="0" applyFont="1" applyFill="1" applyBorder="1" applyAlignment="1">
      <alignment horizontal="left"/>
    </xf>
    <xf numFmtId="0" fontId="8" fillId="0" borderId="35" xfId="0" applyFont="1" applyBorder="1" applyAlignment="1">
      <alignment wrapText="1"/>
    </xf>
    <xf numFmtId="49" fontId="113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49" fontId="112" fillId="33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49" fontId="114" fillId="34" borderId="49" xfId="0" applyNumberFormat="1" applyFont="1" applyFill="1" applyBorder="1" applyAlignment="1">
      <alignment vertical="center"/>
    </xf>
    <xf numFmtId="164" fontId="87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49" fontId="82" fillId="0" borderId="10" xfId="0" applyNumberFormat="1" applyFont="1" applyBorder="1" applyAlignment="1">
      <alignment horizontal="left"/>
    </xf>
    <xf numFmtId="49" fontId="81" fillId="0" borderId="0" xfId="0" applyNumberFormat="1" applyFont="1" applyAlignment="1">
      <alignment horizontal="center"/>
    </xf>
    <xf numFmtId="49" fontId="84" fillId="35" borderId="0" xfId="0" applyNumberFormat="1" applyFont="1" applyFill="1" applyAlignment="1">
      <alignment horizontal="center" vertical="center"/>
    </xf>
    <xf numFmtId="49" fontId="87" fillId="0" borderId="10" xfId="0" applyNumberFormat="1" applyFont="1" applyBorder="1" applyAlignment="1">
      <alignment horizontal="right" vertical="center"/>
    </xf>
    <xf numFmtId="49" fontId="82" fillId="0" borderId="0" xfId="0" applyNumberFormat="1" applyFont="1" applyAlignment="1">
      <alignment horizontal="left"/>
    </xf>
    <xf numFmtId="49" fontId="115" fillId="0" borderId="0" xfId="0" applyNumberFormat="1" applyFont="1" applyAlignment="1">
      <alignment vertical="top"/>
    </xf>
    <xf numFmtId="0" fontId="116" fillId="35" borderId="4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49" fontId="85" fillId="0" borderId="34" xfId="0" applyNumberFormat="1" applyFont="1" applyBorder="1" applyAlignment="1">
      <alignment vertical="center"/>
    </xf>
    <xf numFmtId="0" fontId="8" fillId="0" borderId="2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32" fillId="0" borderId="12" xfId="0" applyFont="1" applyBorder="1" applyAlignment="1">
      <alignment vertical="center"/>
    </xf>
    <xf numFmtId="0" fontId="36" fillId="0" borderId="2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85" fillId="0" borderId="0" xfId="0" applyNumberFormat="1" applyFont="1" applyFill="1" applyBorder="1" applyAlignment="1">
      <alignment horizontal="right" vertical="center"/>
    </xf>
    <xf numFmtId="49" fontId="8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10">
    <dxf>
      <font>
        <color rgb="FFFF00FF"/>
      </font>
      <fill>
        <patternFill patternType="solid">
          <fgColor rgb="FFFF00FF"/>
          <bgColor rgb="FFFF00FF"/>
        </patternFill>
      </fill>
      <alignment wrapText="1"/>
      <border>
        <left/>
        <right/>
        <top/>
        <bottom/>
      </border>
    </dxf>
    <dxf>
      <font>
        <color rgb="FFFF00FF"/>
      </font>
      <fill>
        <patternFill patternType="solid">
          <fgColor rgb="FFFF00FF"/>
          <bgColor rgb="FFFF00FF"/>
        </patternFill>
      </fill>
      <alignment wrapText="1"/>
      <border>
        <left/>
        <right/>
        <top/>
        <bottom/>
      </border>
    </dxf>
    <dxf>
      <font>
        <color rgb="FFFF00FF"/>
      </font>
      <fill>
        <patternFill patternType="solid">
          <fgColor rgb="FFFF00FF"/>
          <bgColor rgb="FFFF00FF"/>
        </patternFill>
      </fill>
      <alignment wrapText="1"/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FF00FF"/>
      </font>
      <fill>
        <patternFill patternType="solid">
          <fgColor rgb="FFFF00FF"/>
          <bgColor rgb="FFFF00FF"/>
        </patternFill>
      </fill>
      <alignment wrapText="1" readingOrder="0"/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76200</xdr:rowOff>
    </xdr:from>
    <xdr:to>
      <xdr:col>4</xdr:col>
      <xdr:colOff>1190625</xdr:colOff>
      <xdr:row>0</xdr:row>
      <xdr:rowOff>495300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620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733425</xdr:colOff>
      <xdr:row>0</xdr:row>
      <xdr:rowOff>304800</xdr:rowOff>
    </xdr:from>
    <xdr:to>
      <xdr:col>5</xdr:col>
      <xdr:colOff>161925</xdr:colOff>
      <xdr:row>1</xdr:row>
      <xdr:rowOff>104775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048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885825</xdr:colOff>
      <xdr:row>40</xdr:row>
      <xdr:rowOff>38100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1514475</xdr:colOff>
      <xdr:row>80</xdr:row>
      <xdr:rowOff>76200</xdr:rowOff>
    </xdr:to>
    <xdr:sp>
      <xdr:nvSpPr>
        <xdr:cNvPr id="1" name="Rectangle 7" hidden="1"/>
        <xdr:cNvSpPr>
          <a:spLocks/>
        </xdr:cNvSpPr>
      </xdr:nvSpPr>
      <xdr:spPr>
        <a:xfrm>
          <a:off x="0" y="0"/>
          <a:ext cx="8391525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official.com/" TargetMode="External" /><Relationship Id="rId2" Type="http://schemas.openxmlformats.org/officeDocument/2006/relationships/hyperlink" Target="mailto:anders.wennberg@itftennis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17.28125" defaultRowHeight="15.75" customHeight="1"/>
  <cols>
    <col min="1" max="5" width="19.140625" style="0" customWidth="1"/>
    <col min="6" max="7" width="8.00390625" style="0" customWidth="1"/>
  </cols>
  <sheetData>
    <row r="1" spans="1:7" ht="49.5" customHeight="1">
      <c r="A1" s="50" t="s">
        <v>16</v>
      </c>
      <c r="B1" s="50"/>
      <c r="C1" s="50"/>
      <c r="D1" s="50"/>
      <c r="E1" s="51"/>
      <c r="F1" s="52"/>
      <c r="G1" s="52"/>
    </row>
    <row r="2" spans="1:7" ht="36.75" customHeight="1">
      <c r="A2" s="317" t="s">
        <v>17</v>
      </c>
      <c r="B2" s="318"/>
      <c r="C2" s="318"/>
      <c r="D2" s="318"/>
      <c r="E2" s="319"/>
      <c r="F2" s="56"/>
      <c r="G2" s="58"/>
    </row>
    <row r="3" spans="1:7" ht="6" customHeight="1">
      <c r="A3" s="60"/>
      <c r="B3" s="61"/>
      <c r="C3" s="61"/>
      <c r="D3" s="61"/>
      <c r="E3" s="64"/>
      <c r="F3" s="52"/>
      <c r="G3" s="52"/>
    </row>
    <row r="4" spans="1:7" ht="20.25" customHeight="1">
      <c r="A4" s="320" t="s">
        <v>18</v>
      </c>
      <c r="B4" s="318"/>
      <c r="C4" s="318"/>
      <c r="D4" s="318"/>
      <c r="E4" s="319"/>
      <c r="F4" s="67"/>
      <c r="G4" s="52"/>
    </row>
    <row r="5" spans="1:7" ht="15" customHeight="1">
      <c r="A5" s="69" t="s">
        <v>19</v>
      </c>
      <c r="B5" s="70"/>
      <c r="C5" s="70"/>
      <c r="D5" s="78"/>
      <c r="E5" s="79"/>
      <c r="F5" s="80"/>
      <c r="G5" s="81"/>
    </row>
    <row r="6" spans="1:7" ht="26.25" customHeight="1">
      <c r="A6" s="321" t="s">
        <v>21</v>
      </c>
      <c r="B6" s="322"/>
      <c r="C6" s="322"/>
      <c r="D6" s="97"/>
      <c r="E6" s="99" t="s">
        <v>26</v>
      </c>
      <c r="F6" s="52"/>
      <c r="G6" s="52"/>
    </row>
    <row r="7" spans="1:7" ht="15" customHeight="1">
      <c r="A7" s="101" t="s">
        <v>27</v>
      </c>
      <c r="B7" s="103"/>
      <c r="C7" s="103"/>
      <c r="D7" s="104" t="s">
        <v>30</v>
      </c>
      <c r="E7" s="107" t="str">
        <f>HYPERLINK("http://www.tennisofficial.com/","www.tennisofficial.com")</f>
        <v>www.tennisofficial.com</v>
      </c>
      <c r="F7" s="80"/>
      <c r="G7" s="81"/>
    </row>
    <row r="8" spans="1:7" ht="16.5" customHeight="1">
      <c r="A8" s="323" t="s">
        <v>32</v>
      </c>
      <c r="B8" s="322"/>
      <c r="C8" s="322"/>
      <c r="D8" s="111"/>
      <c r="E8" s="113"/>
      <c r="F8" s="52"/>
      <c r="G8" s="52"/>
    </row>
    <row r="9" spans="1:7" ht="15" customHeight="1">
      <c r="A9" s="123" t="s">
        <v>1</v>
      </c>
      <c r="B9" s="124"/>
      <c r="C9" s="126" t="s">
        <v>2</v>
      </c>
      <c r="D9" s="128" t="s">
        <v>3</v>
      </c>
      <c r="E9" s="130" t="s">
        <v>39</v>
      </c>
      <c r="F9" s="52"/>
      <c r="G9" s="52"/>
    </row>
    <row r="10" spans="1:7" ht="12.75" customHeight="1">
      <c r="A10" s="132" t="s">
        <v>41</v>
      </c>
      <c r="B10" s="133"/>
      <c r="C10" s="143" t="s">
        <v>42</v>
      </c>
      <c r="D10" s="144" t="s">
        <v>49</v>
      </c>
      <c r="E10" s="324" t="s">
        <v>50</v>
      </c>
      <c r="F10" s="325"/>
      <c r="G10" s="52"/>
    </row>
    <row r="11" spans="1:7" ht="12.75" customHeight="1">
      <c r="A11" s="154" t="s">
        <v>52</v>
      </c>
      <c r="B11" s="156"/>
      <c r="C11" s="158"/>
      <c r="D11" s="158"/>
      <c r="E11" s="160"/>
      <c r="F11" s="162"/>
      <c r="G11" s="162"/>
    </row>
    <row r="12" spans="1:7" ht="12.75" customHeight="1">
      <c r="A12" s="164" t="s">
        <v>56</v>
      </c>
      <c r="B12" s="166"/>
      <c r="C12" s="52"/>
      <c r="D12" s="168"/>
      <c r="E12" s="55"/>
      <c r="F12" s="52"/>
      <c r="G12" s="52"/>
    </row>
    <row r="13" spans="1:7" ht="7.5" customHeight="1">
      <c r="A13" s="169"/>
      <c r="B13" s="162"/>
      <c r="C13" s="162"/>
      <c r="D13" s="162"/>
      <c r="E13" s="170"/>
      <c r="F13" s="162"/>
      <c r="G13" s="162"/>
    </row>
    <row r="14" spans="1:7" ht="107.25" customHeight="1">
      <c r="A14" s="162"/>
      <c r="B14" s="162"/>
      <c r="C14" s="162"/>
      <c r="D14" s="162"/>
      <c r="E14" s="170"/>
      <c r="F14" s="162"/>
      <c r="G14" s="162"/>
    </row>
    <row r="15" spans="1:7" ht="12.75" customHeight="1">
      <c r="A15" s="178" t="s">
        <v>57</v>
      </c>
      <c r="B15" s="178"/>
      <c r="C15" s="178"/>
      <c r="D15" s="178"/>
      <c r="E15" s="170"/>
      <c r="F15" s="162"/>
      <c r="G15" s="162"/>
    </row>
    <row r="16" spans="1:7" ht="12.75" customHeight="1">
      <c r="A16" s="178" t="s">
        <v>58</v>
      </c>
      <c r="B16" s="178"/>
      <c r="C16" s="178"/>
      <c r="D16" s="178"/>
      <c r="E16" s="178"/>
      <c r="F16" s="162"/>
      <c r="G16" s="162"/>
    </row>
    <row r="17" spans="1:7" ht="12.75" customHeight="1">
      <c r="A17" s="180" t="s">
        <v>59</v>
      </c>
      <c r="B17" s="187" t="str">
        <f>HYPERLINK("mailto:anders.wennberg@itftennis.com","anders.wennberg@itftennis.com")</f>
        <v>anders.wennberg@itftennis.com</v>
      </c>
      <c r="C17" s="187"/>
      <c r="D17" s="187"/>
      <c r="E17" s="170"/>
      <c r="F17" s="162"/>
      <c r="G17" s="162"/>
    </row>
    <row r="18" spans="1:7" ht="12.75" customHeight="1">
      <c r="A18" s="162"/>
      <c r="B18" s="162"/>
      <c r="C18" s="162"/>
      <c r="D18" s="162"/>
      <c r="E18" s="170"/>
      <c r="F18" s="162"/>
      <c r="G18" s="162"/>
    </row>
    <row r="19" spans="1:7" ht="12.75" customHeight="1">
      <c r="A19" s="5"/>
      <c r="B19" s="5"/>
      <c r="C19" s="5"/>
      <c r="D19" s="5"/>
      <c r="E19" s="5"/>
      <c r="F19" s="5"/>
      <c r="G19" s="5"/>
    </row>
    <row r="20" spans="1:7" ht="12.75" customHeight="1">
      <c r="A20" s="5"/>
      <c r="B20" s="5"/>
      <c r="C20" s="5"/>
      <c r="D20" s="5"/>
      <c r="E20" s="5"/>
      <c r="F20" s="5"/>
      <c r="G20" s="5"/>
    </row>
  </sheetData>
  <sheetProtection/>
  <mergeCells count="5">
    <mergeCell ref="A2:E2"/>
    <mergeCell ref="A4:E4"/>
    <mergeCell ref="A6:C6"/>
    <mergeCell ref="A8:C8"/>
    <mergeCell ref="E10:F10"/>
  </mergeCells>
  <hyperlinks>
    <hyperlink ref="E7" r:id="rId1" display="http://www.tennisofficial.com/"/>
    <hyperlink ref="B17" r:id="rId2" display="mailto:anders.wennberg@itftennis.com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17.28125" defaultRowHeight="15.75" customHeight="1"/>
  <cols>
    <col min="1" max="1" width="3.8515625" style="0" customWidth="1"/>
    <col min="2" max="2" width="17.8515625" style="0" customWidth="1"/>
    <col min="3" max="3" width="13.7109375" style="0" customWidth="1"/>
    <col min="4" max="4" width="18.140625" style="0" customWidth="1"/>
    <col min="5" max="5" width="12.57421875" style="0" customWidth="1"/>
    <col min="6" max="6" width="7.28125" style="0" customWidth="1"/>
    <col min="7" max="10" width="8.57421875" style="0" hidden="1" customWidth="1"/>
    <col min="11" max="11" width="7.7109375" style="0" hidden="1" customWidth="1"/>
    <col min="12" max="14" width="6.8515625" style="0" hidden="1" customWidth="1"/>
    <col min="15" max="15" width="0.2890625" style="0" hidden="1" customWidth="1"/>
    <col min="16" max="16" width="8.57421875" style="0" customWidth="1"/>
    <col min="17" max="17" width="6.8515625" style="0" hidden="1" customWidth="1"/>
    <col min="18" max="18" width="22.28125" style="0" customWidth="1"/>
    <col min="19" max="19" width="8.00390625" style="0" customWidth="1"/>
    <col min="20" max="20" width="8.28125" style="0" hidden="1" customWidth="1"/>
    <col min="21" max="21" width="0" style="0" hidden="1" customWidth="1"/>
  </cols>
  <sheetData>
    <row r="1" spans="1:21" ht="26.25" customHeight="1">
      <c r="A1" s="326" t="str">
        <f>'Week SetUp'!$A$6</f>
        <v>Ζ΄ ΕΝΩΣΗ</v>
      </c>
      <c r="B1" s="327"/>
      <c r="C1" s="327"/>
      <c r="D1" s="327"/>
      <c r="E1" s="327"/>
      <c r="F1" s="328" t="str">
        <f>'Week SetUp'!A12</f>
        <v>ΓΥΝΑΙΚΩΝ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5"/>
      <c r="T1" s="5"/>
      <c r="U1" s="5"/>
    </row>
    <row r="2" spans="1:21" ht="13.5" customHeight="1">
      <c r="A2" s="333" t="str">
        <f>'Week SetUp'!$A$8</f>
        <v>3ο Παγκρήτιο Βετεράνων Ιεράπετρα</v>
      </c>
      <c r="B2" s="332"/>
      <c r="C2" s="332"/>
      <c r="D2" s="332"/>
      <c r="E2" s="9"/>
      <c r="F2" s="11"/>
      <c r="G2" s="11"/>
      <c r="H2" s="13"/>
      <c r="I2" s="13"/>
      <c r="J2" s="15"/>
      <c r="K2" s="16"/>
      <c r="L2" s="16"/>
      <c r="M2" s="16"/>
      <c r="N2" s="16"/>
      <c r="O2" s="17"/>
      <c r="P2" s="13"/>
      <c r="Q2" s="13"/>
      <c r="R2" s="18"/>
      <c r="S2" s="5"/>
      <c r="T2" s="5"/>
      <c r="U2" s="5"/>
    </row>
    <row r="3" spans="1:21" ht="13.5" customHeight="1">
      <c r="A3" s="330" t="s">
        <v>15</v>
      </c>
      <c r="B3" s="318"/>
      <c r="C3" s="319"/>
      <c r="D3" s="54"/>
      <c r="E3" s="55"/>
      <c r="F3" s="55"/>
      <c r="G3" s="55"/>
      <c r="H3" s="57"/>
      <c r="I3" s="47"/>
      <c r="J3" s="59"/>
      <c r="K3" s="65"/>
      <c r="L3" s="66"/>
      <c r="M3" s="66"/>
      <c r="N3" s="74"/>
      <c r="O3" s="65" t="s">
        <v>20</v>
      </c>
      <c r="P3" s="55"/>
      <c r="Q3" s="55"/>
      <c r="R3" s="55"/>
      <c r="S3" s="83"/>
      <c r="T3" s="84" t="s">
        <v>22</v>
      </c>
      <c r="U3" s="85" t="e">
        <f>YEAR($A$5)-18</f>
        <v>#VALUE!</v>
      </c>
    </row>
    <row r="4" spans="1:21" ht="12.75" customHeight="1">
      <c r="A4" s="87" t="s">
        <v>1</v>
      </c>
      <c r="B4" s="87"/>
      <c r="C4" s="89" t="s">
        <v>2</v>
      </c>
      <c r="D4" s="20" t="s">
        <v>3</v>
      </c>
      <c r="E4" s="91" t="s">
        <v>24</v>
      </c>
      <c r="F4" s="91"/>
      <c r="G4" s="91" t="s">
        <v>4</v>
      </c>
      <c r="H4" s="93"/>
      <c r="I4" s="23"/>
      <c r="J4" s="96" t="s">
        <v>5</v>
      </c>
      <c r="K4" s="98"/>
      <c r="L4" s="40"/>
      <c r="M4" s="40"/>
      <c r="N4" s="100"/>
      <c r="O4" s="98"/>
      <c r="P4" s="91"/>
      <c r="Q4" s="91"/>
      <c r="R4" s="91" t="s">
        <v>28</v>
      </c>
      <c r="S4" s="102"/>
      <c r="T4" s="84" t="s">
        <v>29</v>
      </c>
      <c r="U4" s="85" t="e">
        <f>YEAR($A$5)-13</f>
        <v>#VALUE!</v>
      </c>
    </row>
    <row r="5" spans="1:21" ht="13.5" customHeight="1">
      <c r="A5" s="331" t="str">
        <f>'Week SetUp'!$A$10</f>
        <v>30-31/5 &amp;1/6 </v>
      </c>
      <c r="B5" s="332"/>
      <c r="C5" s="26" t="str">
        <f>'Week SetUp'!$C$10</f>
        <v>Γ.Σ. ΛΙΒΥΚΟΣ</v>
      </c>
      <c r="D5" s="108" t="str">
        <f>'Week SetUp'!$D$10</f>
        <v>ΙΕΡΑΠΕΤΡΑ</v>
      </c>
      <c r="E5" s="110" t="str">
        <f>'Week SetUp'!A12</f>
        <v>ΓΥΝΑΙΚΩΝ</v>
      </c>
      <c r="F5" s="110"/>
      <c r="G5" s="110" t="str">
        <f>'Week SetUp'!$A$12</f>
        <v>ΓΥΝΑΙΚΩΝ</v>
      </c>
      <c r="H5" s="108"/>
      <c r="I5" s="112"/>
      <c r="J5" s="114" t="str">
        <f>'Week SetUp'!$E$10</f>
        <v>Μ. ΜΟΥΤΣΑΚΗ &amp; Ν. ΚΑΛΥΒΑΣ</v>
      </c>
      <c r="K5" s="115"/>
      <c r="L5" s="32"/>
      <c r="M5" s="32"/>
      <c r="N5" s="114"/>
      <c r="O5" s="115"/>
      <c r="P5" s="108"/>
      <c r="Q5" s="108"/>
      <c r="R5" s="116" t="str">
        <f>'Week SetUp'!E10</f>
        <v>Μ. ΜΟΥΤΣΑΚΗ &amp; Ν. ΚΑΛΥΒΑΣ</v>
      </c>
      <c r="S5" s="25"/>
      <c r="T5" s="25"/>
      <c r="U5" s="117"/>
    </row>
    <row r="6" spans="1:21" ht="30" customHeight="1">
      <c r="A6" s="118" t="s">
        <v>33</v>
      </c>
      <c r="B6" s="119" t="s">
        <v>9</v>
      </c>
      <c r="C6" s="119" t="s">
        <v>10</v>
      </c>
      <c r="D6" s="119" t="s">
        <v>3</v>
      </c>
      <c r="E6" s="121" t="s">
        <v>34</v>
      </c>
      <c r="F6" s="122" t="s">
        <v>35</v>
      </c>
      <c r="G6" s="125" t="s">
        <v>36</v>
      </c>
      <c r="H6" s="127" t="s">
        <v>37</v>
      </c>
      <c r="I6" s="129" t="s">
        <v>38</v>
      </c>
      <c r="J6" s="134" t="s">
        <v>40</v>
      </c>
      <c r="K6" s="136"/>
      <c r="L6" s="138" t="s">
        <v>44</v>
      </c>
      <c r="M6" s="140" t="s">
        <v>45</v>
      </c>
      <c r="N6" s="138"/>
      <c r="O6" s="119" t="s">
        <v>46</v>
      </c>
      <c r="P6" s="142" t="s">
        <v>47</v>
      </c>
      <c r="Q6" s="150" t="s">
        <v>48</v>
      </c>
      <c r="R6" s="125" t="s">
        <v>51</v>
      </c>
      <c r="S6" s="153"/>
      <c r="T6" s="5"/>
      <c r="U6" s="5"/>
    </row>
    <row r="7" spans="1:21" ht="18.75" customHeight="1">
      <c r="A7" s="155">
        <v>1</v>
      </c>
      <c r="B7" s="157" t="s">
        <v>53</v>
      </c>
      <c r="C7" s="159" t="s">
        <v>54</v>
      </c>
      <c r="D7" s="161" t="s">
        <v>55</v>
      </c>
      <c r="E7" s="163"/>
      <c r="F7" s="165"/>
      <c r="G7" s="163"/>
      <c r="H7" s="167"/>
      <c r="I7" s="167"/>
      <c r="J7" s="167"/>
      <c r="K7" s="171"/>
      <c r="L7" s="167"/>
      <c r="M7" s="171"/>
      <c r="N7" s="167"/>
      <c r="O7" s="172"/>
      <c r="P7" s="174">
        <v>480</v>
      </c>
      <c r="Q7" s="172"/>
      <c r="R7" s="176">
        <v>1</v>
      </c>
      <c r="S7" s="179"/>
      <c r="T7" s="25"/>
      <c r="U7" s="25"/>
    </row>
    <row r="8" spans="1:21" ht="18.75" customHeight="1">
      <c r="A8" s="181">
        <v>2</v>
      </c>
      <c r="B8" s="183" t="s">
        <v>60</v>
      </c>
      <c r="C8" s="185" t="s">
        <v>61</v>
      </c>
      <c r="D8" s="186" t="s">
        <v>55</v>
      </c>
      <c r="E8" s="188"/>
      <c r="F8" s="189"/>
      <c r="G8" s="188"/>
      <c r="H8" s="190"/>
      <c r="I8" s="190"/>
      <c r="J8" s="190"/>
      <c r="K8" s="191"/>
      <c r="L8" s="190"/>
      <c r="M8" s="191"/>
      <c r="N8" s="190"/>
      <c r="O8" s="192"/>
      <c r="P8" s="193">
        <v>410</v>
      </c>
      <c r="Q8" s="192"/>
      <c r="R8" s="195">
        <v>2</v>
      </c>
      <c r="S8" s="179"/>
      <c r="T8" s="25"/>
      <c r="U8" s="25"/>
    </row>
    <row r="9" spans="1:21" ht="18.75" customHeight="1">
      <c r="A9" s="181">
        <v>3</v>
      </c>
      <c r="B9" s="183" t="s">
        <v>62</v>
      </c>
      <c r="C9" s="185" t="s">
        <v>63</v>
      </c>
      <c r="D9" s="186" t="s">
        <v>49</v>
      </c>
      <c r="E9" s="188"/>
      <c r="F9" s="189"/>
      <c r="G9" s="188"/>
      <c r="H9" s="190"/>
      <c r="I9" s="190"/>
      <c r="J9" s="190"/>
      <c r="K9" s="191"/>
      <c r="L9" s="197"/>
      <c r="M9" s="199"/>
      <c r="N9" s="197"/>
      <c r="O9" s="192"/>
      <c r="P9" s="193">
        <v>320</v>
      </c>
      <c r="Q9" s="200"/>
      <c r="R9" s="195">
        <v>3</v>
      </c>
      <c r="S9" s="179"/>
      <c r="T9" s="25"/>
      <c r="U9" s="25"/>
    </row>
    <row r="10" spans="1:21" ht="18.75" customHeight="1">
      <c r="A10" s="181">
        <v>4</v>
      </c>
      <c r="B10" s="183" t="s">
        <v>64</v>
      </c>
      <c r="C10" s="185" t="s">
        <v>65</v>
      </c>
      <c r="D10" s="186" t="s">
        <v>66</v>
      </c>
      <c r="E10" s="188"/>
      <c r="F10" s="189"/>
      <c r="G10" s="188"/>
      <c r="H10" s="190"/>
      <c r="I10" s="190"/>
      <c r="J10" s="190"/>
      <c r="K10" s="191"/>
      <c r="L10" s="190"/>
      <c r="M10" s="191"/>
      <c r="N10" s="190"/>
      <c r="O10" s="192"/>
      <c r="P10" s="193">
        <v>130</v>
      </c>
      <c r="Q10" s="192"/>
      <c r="R10" s="195">
        <v>4</v>
      </c>
      <c r="S10" s="179"/>
      <c r="T10" s="25"/>
      <c r="U10" s="25"/>
    </row>
    <row r="11" spans="1:21" ht="18.75" customHeight="1">
      <c r="A11" s="181">
        <v>5</v>
      </c>
      <c r="B11" s="183" t="s">
        <v>67</v>
      </c>
      <c r="C11" s="185" t="s">
        <v>68</v>
      </c>
      <c r="D11" s="186" t="s">
        <v>49</v>
      </c>
      <c r="E11" s="188"/>
      <c r="F11" s="201"/>
      <c r="G11" s="188"/>
      <c r="H11" s="190"/>
      <c r="I11" s="190"/>
      <c r="J11" s="190"/>
      <c r="K11" s="191"/>
      <c r="L11" s="190"/>
      <c r="M11" s="191"/>
      <c r="N11" s="190"/>
      <c r="O11" s="192"/>
      <c r="P11" s="193">
        <v>120</v>
      </c>
      <c r="Q11" s="192"/>
      <c r="R11" s="195">
        <v>5</v>
      </c>
      <c r="S11" s="179"/>
      <c r="T11" s="25"/>
      <c r="U11" s="25"/>
    </row>
    <row r="12" spans="1:21" ht="18.75" customHeight="1">
      <c r="A12" s="181">
        <v>6</v>
      </c>
      <c r="B12" s="183" t="s">
        <v>69</v>
      </c>
      <c r="C12" s="185" t="s">
        <v>70</v>
      </c>
      <c r="D12" s="202" t="s">
        <v>71</v>
      </c>
      <c r="E12" s="203"/>
      <c r="F12" s="189"/>
      <c r="G12" s="188"/>
      <c r="H12" s="190"/>
      <c r="I12" s="190"/>
      <c r="J12" s="190"/>
      <c r="K12" s="191"/>
      <c r="L12" s="197"/>
      <c r="M12" s="199"/>
      <c r="N12" s="197"/>
      <c r="O12" s="192"/>
      <c r="P12" s="193">
        <v>105</v>
      </c>
      <c r="Q12" s="200"/>
      <c r="R12" s="195">
        <v>6</v>
      </c>
      <c r="S12" s="179"/>
      <c r="T12" s="25"/>
      <c r="U12" s="25"/>
    </row>
    <row r="13" spans="1:21" ht="18.75" customHeight="1">
      <c r="A13" s="181">
        <v>7</v>
      </c>
      <c r="B13" s="183" t="s">
        <v>72</v>
      </c>
      <c r="C13" s="185" t="s">
        <v>73</v>
      </c>
      <c r="D13" s="186" t="s">
        <v>66</v>
      </c>
      <c r="E13" s="188"/>
      <c r="F13" s="201"/>
      <c r="G13" s="188"/>
      <c r="H13" s="190"/>
      <c r="I13" s="190"/>
      <c r="J13" s="190"/>
      <c r="K13" s="191"/>
      <c r="L13" s="197"/>
      <c r="M13" s="199"/>
      <c r="N13" s="197"/>
      <c r="O13" s="192"/>
      <c r="P13" s="193">
        <v>80</v>
      </c>
      <c r="Q13" s="200"/>
      <c r="R13" s="195">
        <v>7</v>
      </c>
      <c r="S13" s="179"/>
      <c r="T13" s="25"/>
      <c r="U13" s="25"/>
    </row>
    <row r="14" spans="1:21" ht="18.75" customHeight="1">
      <c r="A14" s="181">
        <v>8</v>
      </c>
      <c r="B14" s="183" t="s">
        <v>74</v>
      </c>
      <c r="C14" s="185" t="s">
        <v>75</v>
      </c>
      <c r="D14" s="186" t="s">
        <v>49</v>
      </c>
      <c r="E14" s="188"/>
      <c r="F14" s="201"/>
      <c r="G14" s="188"/>
      <c r="H14" s="190"/>
      <c r="I14" s="190"/>
      <c r="J14" s="190"/>
      <c r="K14" s="191"/>
      <c r="L14" s="197"/>
      <c r="M14" s="199"/>
      <c r="N14" s="197"/>
      <c r="O14" s="192"/>
      <c r="P14" s="193">
        <v>70</v>
      </c>
      <c r="Q14" s="200"/>
      <c r="R14" s="195" t="s">
        <v>76</v>
      </c>
      <c r="S14" s="179"/>
      <c r="T14" s="25"/>
      <c r="U14" s="25"/>
    </row>
    <row r="15" spans="1:21" ht="18.75" customHeight="1">
      <c r="A15" s="181">
        <v>9</v>
      </c>
      <c r="B15" s="183" t="s">
        <v>77</v>
      </c>
      <c r="C15" s="185" t="s">
        <v>78</v>
      </c>
      <c r="D15" s="186" t="s">
        <v>49</v>
      </c>
      <c r="E15" s="188"/>
      <c r="F15" s="201"/>
      <c r="G15" s="188"/>
      <c r="H15" s="190"/>
      <c r="I15" s="190"/>
      <c r="J15" s="190"/>
      <c r="K15" s="191"/>
      <c r="L15" s="190"/>
      <c r="M15" s="191"/>
      <c r="N15" s="190"/>
      <c r="O15" s="192"/>
      <c r="P15" s="193">
        <v>70</v>
      </c>
      <c r="Q15" s="192"/>
      <c r="R15" s="195" t="s">
        <v>79</v>
      </c>
      <c r="S15" s="179"/>
      <c r="T15" s="25"/>
      <c r="U15" s="25"/>
    </row>
    <row r="16" spans="1:21" ht="18.75" customHeight="1">
      <c r="A16" s="181">
        <v>10</v>
      </c>
      <c r="B16" s="183" t="s">
        <v>80</v>
      </c>
      <c r="C16" s="185" t="s">
        <v>81</v>
      </c>
      <c r="D16" s="202" t="s">
        <v>71</v>
      </c>
      <c r="E16" s="188"/>
      <c r="F16" s="189"/>
      <c r="G16" s="188"/>
      <c r="H16" s="190"/>
      <c r="I16" s="190"/>
      <c r="J16" s="190"/>
      <c r="K16" s="191"/>
      <c r="L16" s="190"/>
      <c r="M16" s="191"/>
      <c r="N16" s="190"/>
      <c r="O16" s="192"/>
      <c r="P16" s="193">
        <v>55</v>
      </c>
      <c r="Q16" s="200"/>
      <c r="R16" s="205"/>
      <c r="S16" s="179"/>
      <c r="T16" s="25"/>
      <c r="U16" s="25"/>
    </row>
    <row r="17" spans="1:21" ht="18.75" customHeight="1">
      <c r="A17" s="181">
        <v>11</v>
      </c>
      <c r="B17" s="183" t="s">
        <v>82</v>
      </c>
      <c r="C17" s="185" t="s">
        <v>83</v>
      </c>
      <c r="D17" s="186" t="s">
        <v>55</v>
      </c>
      <c r="E17" s="188"/>
      <c r="F17" s="201"/>
      <c r="G17" s="188"/>
      <c r="H17" s="190"/>
      <c r="I17" s="190"/>
      <c r="J17" s="190"/>
      <c r="K17" s="191"/>
      <c r="L17" s="190"/>
      <c r="M17" s="191"/>
      <c r="N17" s="190"/>
      <c r="O17" s="192"/>
      <c r="P17" s="193">
        <v>40</v>
      </c>
      <c r="Q17" s="192"/>
      <c r="R17" s="205"/>
      <c r="S17" s="179"/>
      <c r="T17" s="25"/>
      <c r="U17" s="25"/>
    </row>
    <row r="18" spans="1:21" ht="18.75" customHeight="1">
      <c r="A18" s="181">
        <v>12</v>
      </c>
      <c r="B18" s="183" t="s">
        <v>84</v>
      </c>
      <c r="C18" s="185" t="s">
        <v>63</v>
      </c>
      <c r="D18" s="202" t="s">
        <v>85</v>
      </c>
      <c r="E18" s="188"/>
      <c r="F18" s="189"/>
      <c r="G18" s="189"/>
      <c r="H18" s="192"/>
      <c r="I18" s="192"/>
      <c r="J18" s="192"/>
      <c r="K18" s="206"/>
      <c r="L18" s="200"/>
      <c r="M18" s="209"/>
      <c r="N18" s="200"/>
      <c r="O18" s="192"/>
      <c r="P18" s="193">
        <v>30</v>
      </c>
      <c r="Q18" s="192"/>
      <c r="R18" s="205"/>
      <c r="S18" s="179"/>
      <c r="T18" s="25"/>
      <c r="U18" s="25"/>
    </row>
    <row r="19" spans="1:21" ht="18.75" customHeight="1">
      <c r="A19" s="181">
        <v>13</v>
      </c>
      <c r="B19" s="183" t="s">
        <v>86</v>
      </c>
      <c r="C19" s="185" t="s">
        <v>87</v>
      </c>
      <c r="D19" s="186" t="s">
        <v>55</v>
      </c>
      <c r="E19" s="188"/>
      <c r="F19" s="201"/>
      <c r="G19" s="189"/>
      <c r="H19" s="192"/>
      <c r="I19" s="192"/>
      <c r="J19" s="192"/>
      <c r="K19" s="206"/>
      <c r="L19" s="192"/>
      <c r="M19" s="206"/>
      <c r="N19" s="192"/>
      <c r="O19" s="192"/>
      <c r="P19" s="193">
        <v>30</v>
      </c>
      <c r="Q19" s="192"/>
      <c r="R19" s="205"/>
      <c r="S19" s="179"/>
      <c r="T19" s="25"/>
      <c r="U19" s="25"/>
    </row>
    <row r="20" spans="1:21" ht="18.75" customHeight="1">
      <c r="A20" s="181">
        <v>14</v>
      </c>
      <c r="B20" s="183" t="s">
        <v>88</v>
      </c>
      <c r="C20" s="185" t="s">
        <v>89</v>
      </c>
      <c r="D20" s="186" t="s">
        <v>55</v>
      </c>
      <c r="E20" s="188"/>
      <c r="F20" s="201"/>
      <c r="G20" s="188"/>
      <c r="H20" s="190"/>
      <c r="I20" s="190"/>
      <c r="J20" s="190"/>
      <c r="K20" s="191"/>
      <c r="L20" s="190"/>
      <c r="M20" s="191"/>
      <c r="N20" s="190"/>
      <c r="O20" s="192"/>
      <c r="P20" s="193">
        <v>25</v>
      </c>
      <c r="Q20" s="192"/>
      <c r="R20" s="205"/>
      <c r="S20" s="179"/>
      <c r="T20" s="25"/>
      <c r="U20" s="25"/>
    </row>
    <row r="21" spans="1:21" ht="18.75" customHeight="1">
      <c r="A21" s="181">
        <v>15</v>
      </c>
      <c r="B21" s="183" t="s">
        <v>90</v>
      </c>
      <c r="C21" s="185" t="s">
        <v>91</v>
      </c>
      <c r="D21" s="202" t="s">
        <v>71</v>
      </c>
      <c r="E21" s="188"/>
      <c r="F21" s="201"/>
      <c r="G21" s="188"/>
      <c r="H21" s="190"/>
      <c r="I21" s="190"/>
      <c r="J21" s="190"/>
      <c r="K21" s="191"/>
      <c r="L21" s="190"/>
      <c r="M21" s="191"/>
      <c r="N21" s="190"/>
      <c r="O21" s="192"/>
      <c r="P21" s="193">
        <v>10</v>
      </c>
      <c r="Q21" s="200"/>
      <c r="R21" s="205"/>
      <c r="S21" s="179"/>
      <c r="T21" s="25"/>
      <c r="U21" s="25"/>
    </row>
    <row r="22" spans="1:21" ht="18.75" customHeight="1">
      <c r="A22" s="181">
        <v>16</v>
      </c>
      <c r="B22" s="183" t="s">
        <v>92</v>
      </c>
      <c r="C22" s="185" t="s">
        <v>93</v>
      </c>
      <c r="D22" s="202" t="s">
        <v>94</v>
      </c>
      <c r="E22" s="188"/>
      <c r="F22" s="189"/>
      <c r="G22" s="210"/>
      <c r="H22" s="190"/>
      <c r="I22" s="190"/>
      <c r="J22" s="190"/>
      <c r="K22" s="191"/>
      <c r="L22" s="190"/>
      <c r="M22" s="191"/>
      <c r="N22" s="190"/>
      <c r="O22" s="192"/>
      <c r="P22" s="193">
        <v>10</v>
      </c>
      <c r="Q22" s="200"/>
      <c r="R22" s="205"/>
      <c r="S22" s="179"/>
      <c r="T22" s="25"/>
      <c r="U22" s="25"/>
    </row>
    <row r="23" spans="1:21" ht="18.75" customHeight="1">
      <c r="A23" s="181">
        <v>17</v>
      </c>
      <c r="B23" s="183" t="s">
        <v>95</v>
      </c>
      <c r="C23" s="185" t="s">
        <v>96</v>
      </c>
      <c r="D23" s="202" t="s">
        <v>71</v>
      </c>
      <c r="E23" s="188"/>
      <c r="F23" s="189"/>
      <c r="G23" s="210"/>
      <c r="H23" s="190"/>
      <c r="I23" s="190"/>
      <c r="J23" s="190"/>
      <c r="K23" s="191"/>
      <c r="L23" s="190"/>
      <c r="M23" s="191"/>
      <c r="N23" s="190"/>
      <c r="O23" s="192"/>
      <c r="P23" s="193">
        <v>5</v>
      </c>
      <c r="Q23" s="192"/>
      <c r="R23" s="205"/>
      <c r="S23" s="179"/>
      <c r="T23" s="25"/>
      <c r="U23" s="25"/>
    </row>
    <row r="24" spans="1:21" ht="18.75" customHeight="1">
      <c r="A24" s="181">
        <v>18</v>
      </c>
      <c r="B24" s="183" t="s">
        <v>97</v>
      </c>
      <c r="C24" s="185" t="s">
        <v>98</v>
      </c>
      <c r="D24" s="186" t="s">
        <v>49</v>
      </c>
      <c r="E24" s="188"/>
      <c r="F24" s="189"/>
      <c r="G24" s="211"/>
      <c r="H24" s="190"/>
      <c r="I24" s="190"/>
      <c r="J24" s="190"/>
      <c r="K24" s="191"/>
      <c r="L24" s="190"/>
      <c r="M24" s="191"/>
      <c r="N24" s="190"/>
      <c r="O24" s="192"/>
      <c r="P24" s="193">
        <v>0</v>
      </c>
      <c r="Q24" s="192"/>
      <c r="R24" s="205"/>
      <c r="S24" s="179"/>
      <c r="T24" s="25"/>
      <c r="U24" s="25"/>
    </row>
    <row r="25" spans="1:21" ht="18.75" customHeight="1">
      <c r="A25" s="181">
        <v>19</v>
      </c>
      <c r="B25" s="212" t="s">
        <v>99</v>
      </c>
      <c r="C25" s="213" t="s">
        <v>68</v>
      </c>
      <c r="D25" s="186" t="s">
        <v>55</v>
      </c>
      <c r="E25" s="188"/>
      <c r="F25" s="201"/>
      <c r="G25" s="188"/>
      <c r="H25" s="190"/>
      <c r="I25" s="190"/>
      <c r="J25" s="190"/>
      <c r="K25" s="191"/>
      <c r="L25" s="197"/>
      <c r="M25" s="199"/>
      <c r="N25" s="197"/>
      <c r="O25" s="192"/>
      <c r="P25" s="193">
        <v>0</v>
      </c>
      <c r="Q25" s="200"/>
      <c r="R25" s="205"/>
      <c r="S25" s="179"/>
      <c r="T25" s="25"/>
      <c r="U25" s="25"/>
    </row>
    <row r="26" spans="1:21" ht="18.75" customHeight="1">
      <c r="A26" s="181">
        <v>20</v>
      </c>
      <c r="B26" s="214"/>
      <c r="C26" s="214"/>
      <c r="D26" s="216"/>
      <c r="E26" s="188"/>
      <c r="F26" s="201"/>
      <c r="G26" s="188"/>
      <c r="H26" s="190"/>
      <c r="I26" s="190"/>
      <c r="J26" s="190"/>
      <c r="K26" s="191"/>
      <c r="L26" s="197"/>
      <c r="M26" s="199"/>
      <c r="N26" s="197"/>
      <c r="O26" s="192"/>
      <c r="P26" s="216"/>
      <c r="Q26" s="200"/>
      <c r="R26" s="205"/>
      <c r="S26" s="179"/>
      <c r="T26" s="25"/>
      <c r="U26" s="25"/>
    </row>
    <row r="27" spans="1:21" ht="18.75" customHeight="1">
      <c r="A27" s="181">
        <v>21</v>
      </c>
      <c r="B27" s="214"/>
      <c r="C27" s="214"/>
      <c r="D27" s="216"/>
      <c r="E27" s="188"/>
      <c r="F27" s="201"/>
      <c r="G27" s="210"/>
      <c r="H27" s="190"/>
      <c r="I27" s="190"/>
      <c r="J27" s="190"/>
      <c r="K27" s="191"/>
      <c r="L27" s="197"/>
      <c r="M27" s="199"/>
      <c r="N27" s="197"/>
      <c r="O27" s="192"/>
      <c r="P27" s="216"/>
      <c r="Q27" s="200"/>
      <c r="R27" s="205"/>
      <c r="S27" s="179"/>
      <c r="T27" s="25"/>
      <c r="U27" s="25"/>
    </row>
    <row r="28" spans="1:21" ht="18.75" customHeight="1">
      <c r="A28" s="181">
        <v>22</v>
      </c>
      <c r="B28" s="214"/>
      <c r="C28" s="214"/>
      <c r="D28" s="216"/>
      <c r="E28" s="188"/>
      <c r="F28" s="189"/>
      <c r="G28" s="217"/>
      <c r="H28" s="190"/>
      <c r="I28" s="190"/>
      <c r="J28" s="190"/>
      <c r="K28" s="191"/>
      <c r="L28" s="190"/>
      <c r="M28" s="191"/>
      <c r="N28" s="190"/>
      <c r="O28" s="192"/>
      <c r="P28" s="216"/>
      <c r="Q28" s="200"/>
      <c r="R28" s="205"/>
      <c r="S28" s="179"/>
      <c r="T28" s="25"/>
      <c r="U28" s="25"/>
    </row>
    <row r="29" spans="1:21" ht="18.75" customHeight="1">
      <c r="A29" s="181">
        <v>23</v>
      </c>
      <c r="B29" s="214"/>
      <c r="C29" s="214"/>
      <c r="D29" s="218"/>
      <c r="E29" s="188"/>
      <c r="F29" s="189"/>
      <c r="G29" s="201"/>
      <c r="H29" s="192"/>
      <c r="I29" s="192"/>
      <c r="J29" s="192"/>
      <c r="K29" s="206"/>
      <c r="L29" s="200"/>
      <c r="M29" s="209"/>
      <c r="N29" s="200"/>
      <c r="O29" s="192"/>
      <c r="P29" s="216"/>
      <c r="Q29" s="192"/>
      <c r="R29" s="205"/>
      <c r="S29" s="179"/>
      <c r="T29" s="25"/>
      <c r="U29" s="25"/>
    </row>
    <row r="30" spans="1:21" ht="18.75" customHeight="1">
      <c r="A30" s="181">
        <v>24</v>
      </c>
      <c r="B30" s="214"/>
      <c r="C30" s="214"/>
      <c r="D30" s="216"/>
      <c r="E30" s="188"/>
      <c r="F30" s="189"/>
      <c r="G30" s="201"/>
      <c r="H30" s="192"/>
      <c r="I30" s="192"/>
      <c r="J30" s="192"/>
      <c r="K30" s="206"/>
      <c r="L30" s="200"/>
      <c r="M30" s="209"/>
      <c r="N30" s="200"/>
      <c r="O30" s="192"/>
      <c r="P30" s="216"/>
      <c r="Q30" s="200"/>
      <c r="R30" s="205"/>
      <c r="S30" s="179"/>
      <c r="T30" s="25"/>
      <c r="U30" s="25"/>
    </row>
    <row r="31" spans="1:21" ht="18.75" customHeight="1">
      <c r="A31" s="181">
        <v>25</v>
      </c>
      <c r="B31" s="214"/>
      <c r="C31" s="214"/>
      <c r="D31" s="216"/>
      <c r="E31" s="188"/>
      <c r="F31" s="189"/>
      <c r="G31" s="201"/>
      <c r="H31" s="192"/>
      <c r="I31" s="192"/>
      <c r="J31" s="192"/>
      <c r="K31" s="206"/>
      <c r="L31" s="200"/>
      <c r="M31" s="209"/>
      <c r="N31" s="200"/>
      <c r="O31" s="192"/>
      <c r="P31" s="216"/>
      <c r="Q31" s="200"/>
      <c r="R31" s="205"/>
      <c r="S31" s="179"/>
      <c r="T31" s="25"/>
      <c r="U31" s="25"/>
    </row>
    <row r="32" spans="1:21" ht="18.75" customHeight="1">
      <c r="A32" s="181">
        <v>26</v>
      </c>
      <c r="B32" s="214"/>
      <c r="C32" s="214"/>
      <c r="D32" s="216"/>
      <c r="E32" s="188"/>
      <c r="F32" s="201"/>
      <c r="G32" s="188"/>
      <c r="H32" s="190"/>
      <c r="I32" s="190"/>
      <c r="J32" s="190"/>
      <c r="K32" s="191"/>
      <c r="L32" s="197"/>
      <c r="M32" s="199"/>
      <c r="N32" s="197"/>
      <c r="O32" s="192"/>
      <c r="P32" s="192"/>
      <c r="Q32" s="200"/>
      <c r="R32" s="205"/>
      <c r="S32" s="179"/>
      <c r="T32" s="25"/>
      <c r="U32" s="25"/>
    </row>
    <row r="33" spans="1:21" ht="18.75" customHeight="1">
      <c r="A33" s="181">
        <v>27</v>
      </c>
      <c r="B33" s="219"/>
      <c r="C33" s="219"/>
      <c r="D33" s="192"/>
      <c r="E33" s="217"/>
      <c r="F33" s="201"/>
      <c r="G33" s="217"/>
      <c r="H33" s="190"/>
      <c r="I33" s="190"/>
      <c r="J33" s="190"/>
      <c r="K33" s="191"/>
      <c r="L33" s="197"/>
      <c r="M33" s="199"/>
      <c r="N33" s="197"/>
      <c r="O33" s="192"/>
      <c r="P33" s="192"/>
      <c r="Q33" s="200"/>
      <c r="R33" s="205"/>
      <c r="S33" s="179"/>
      <c r="T33" s="25"/>
      <c r="U33" s="25"/>
    </row>
    <row r="34" spans="1:21" ht="18.75" customHeight="1">
      <c r="A34" s="181">
        <v>28</v>
      </c>
      <c r="B34" s="214"/>
      <c r="C34" s="214"/>
      <c r="D34" s="214"/>
      <c r="E34" s="220"/>
      <c r="F34" s="201"/>
      <c r="G34" s="201"/>
      <c r="H34" s="192"/>
      <c r="I34" s="192"/>
      <c r="J34" s="192"/>
      <c r="K34" s="206"/>
      <c r="L34" s="200"/>
      <c r="M34" s="209"/>
      <c r="N34" s="200"/>
      <c r="O34" s="192"/>
      <c r="P34" s="192"/>
      <c r="Q34" s="200"/>
      <c r="R34" s="205"/>
      <c r="S34" s="179"/>
      <c r="T34" s="25"/>
      <c r="U34" s="25"/>
    </row>
    <row r="35" spans="1:21" ht="18.75" customHeight="1">
      <c r="A35" s="181">
        <v>29</v>
      </c>
      <c r="B35" s="219"/>
      <c r="C35" s="219"/>
      <c r="D35" s="219"/>
      <c r="E35" s="220"/>
      <c r="F35" s="201"/>
      <c r="G35" s="201"/>
      <c r="H35" s="192"/>
      <c r="I35" s="192"/>
      <c r="J35" s="192"/>
      <c r="K35" s="206"/>
      <c r="L35" s="200"/>
      <c r="M35" s="209"/>
      <c r="N35" s="200"/>
      <c r="O35" s="192"/>
      <c r="P35" s="192"/>
      <c r="Q35" s="200"/>
      <c r="R35" s="205"/>
      <c r="S35" s="179"/>
      <c r="T35" s="25"/>
      <c r="U35" s="25"/>
    </row>
    <row r="36" spans="1:21" ht="18.75" customHeight="1">
      <c r="A36" s="181">
        <v>30</v>
      </c>
      <c r="B36" s="219"/>
      <c r="C36" s="219"/>
      <c r="D36" s="219"/>
      <c r="E36" s="220"/>
      <c r="F36" s="201"/>
      <c r="G36" s="201"/>
      <c r="H36" s="192"/>
      <c r="I36" s="192"/>
      <c r="J36" s="192"/>
      <c r="K36" s="206"/>
      <c r="L36" s="200"/>
      <c r="M36" s="209"/>
      <c r="N36" s="200"/>
      <c r="O36" s="192"/>
      <c r="P36" s="192"/>
      <c r="Q36" s="200"/>
      <c r="R36" s="205"/>
      <c r="S36" s="179"/>
      <c r="T36" s="25"/>
      <c r="U36" s="25"/>
    </row>
    <row r="37" spans="1:21" ht="18.75" customHeight="1">
      <c r="A37" s="181">
        <v>31</v>
      </c>
      <c r="B37" s="219"/>
      <c r="C37" s="219"/>
      <c r="D37" s="219"/>
      <c r="E37" s="220"/>
      <c r="F37" s="201"/>
      <c r="G37" s="201"/>
      <c r="H37" s="192"/>
      <c r="I37" s="192"/>
      <c r="J37" s="192"/>
      <c r="K37" s="206"/>
      <c r="L37" s="200"/>
      <c r="M37" s="209"/>
      <c r="N37" s="200"/>
      <c r="O37" s="192"/>
      <c r="P37" s="192"/>
      <c r="Q37" s="200"/>
      <c r="R37" s="205"/>
      <c r="S37" s="179"/>
      <c r="T37" s="25"/>
      <c r="U37" s="25"/>
    </row>
    <row r="38" spans="1:21" ht="18.75" customHeight="1">
      <c r="A38" s="181">
        <v>32</v>
      </c>
      <c r="B38" s="219"/>
      <c r="C38" s="219"/>
      <c r="D38" s="192"/>
      <c r="E38" s="220"/>
      <c r="F38" s="201"/>
      <c r="G38" s="201"/>
      <c r="H38" s="192"/>
      <c r="I38" s="192"/>
      <c r="J38" s="192"/>
      <c r="K38" s="206"/>
      <c r="L38" s="200"/>
      <c r="M38" s="209"/>
      <c r="N38" s="200"/>
      <c r="O38" s="192"/>
      <c r="P38" s="192"/>
      <c r="Q38" s="200"/>
      <c r="R38" s="205"/>
      <c r="S38" s="179"/>
      <c r="T38" s="25"/>
      <c r="U38" s="25"/>
    </row>
    <row r="39" spans="1:21" ht="18.75" customHeight="1">
      <c r="A39" s="181">
        <v>33</v>
      </c>
      <c r="B39" s="219"/>
      <c r="C39" s="219"/>
      <c r="D39" s="192"/>
      <c r="E39" s="220"/>
      <c r="F39" s="201"/>
      <c r="G39" s="201"/>
      <c r="H39" s="192"/>
      <c r="I39" s="192"/>
      <c r="J39" s="192"/>
      <c r="K39" s="206"/>
      <c r="L39" s="200"/>
      <c r="M39" s="209"/>
      <c r="N39" s="200"/>
      <c r="O39" s="192"/>
      <c r="P39" s="192"/>
      <c r="Q39" s="200"/>
      <c r="R39" s="205"/>
      <c r="S39" s="179"/>
      <c r="T39" s="25"/>
      <c r="U39" s="25"/>
    </row>
    <row r="40" spans="1:21" ht="18.75" customHeight="1">
      <c r="A40" s="181">
        <v>34</v>
      </c>
      <c r="B40" s="219"/>
      <c r="C40" s="219"/>
      <c r="D40" s="192"/>
      <c r="E40" s="220"/>
      <c r="F40" s="201"/>
      <c r="G40" s="201"/>
      <c r="H40" s="192"/>
      <c r="I40" s="192"/>
      <c r="J40" s="192"/>
      <c r="K40" s="206"/>
      <c r="L40" s="200"/>
      <c r="M40" s="209"/>
      <c r="N40" s="200"/>
      <c r="O40" s="192"/>
      <c r="P40" s="192"/>
      <c r="Q40" s="200"/>
      <c r="R40" s="205"/>
      <c r="S40" s="179"/>
      <c r="T40" s="25"/>
      <c r="U40" s="25"/>
    </row>
    <row r="41" spans="1:21" ht="18.75" customHeight="1">
      <c r="A41" s="181">
        <v>35</v>
      </c>
      <c r="B41" s="219"/>
      <c r="C41" s="219"/>
      <c r="D41" s="192"/>
      <c r="E41" s="220"/>
      <c r="F41" s="201"/>
      <c r="G41" s="201"/>
      <c r="H41" s="192"/>
      <c r="I41" s="192"/>
      <c r="J41" s="192"/>
      <c r="K41" s="206"/>
      <c r="L41" s="200"/>
      <c r="M41" s="209"/>
      <c r="N41" s="200"/>
      <c r="O41" s="192"/>
      <c r="P41" s="192"/>
      <c r="Q41" s="200"/>
      <c r="R41" s="205"/>
      <c r="S41" s="179"/>
      <c r="T41" s="25"/>
      <c r="U41" s="25"/>
    </row>
    <row r="42" spans="1:21" ht="18.75" customHeight="1">
      <c r="A42" s="181">
        <v>36</v>
      </c>
      <c r="B42" s="219"/>
      <c r="C42" s="219"/>
      <c r="D42" s="192"/>
      <c r="E42" s="220"/>
      <c r="F42" s="201"/>
      <c r="G42" s="201"/>
      <c r="H42" s="192"/>
      <c r="I42" s="192"/>
      <c r="J42" s="192"/>
      <c r="K42" s="206"/>
      <c r="L42" s="200"/>
      <c r="M42" s="209"/>
      <c r="N42" s="200"/>
      <c r="O42" s="192"/>
      <c r="P42" s="192"/>
      <c r="Q42" s="200"/>
      <c r="R42" s="205"/>
      <c r="S42" s="179"/>
      <c r="T42" s="25"/>
      <c r="U42" s="25"/>
    </row>
    <row r="43" spans="1:21" ht="18.75" customHeight="1">
      <c r="A43" s="181">
        <v>37</v>
      </c>
      <c r="B43" s="219"/>
      <c r="C43" s="219"/>
      <c r="D43" s="192"/>
      <c r="E43" s="220"/>
      <c r="F43" s="201"/>
      <c r="G43" s="201"/>
      <c r="H43" s="192"/>
      <c r="I43" s="192"/>
      <c r="J43" s="192"/>
      <c r="K43" s="206"/>
      <c r="L43" s="200"/>
      <c r="M43" s="209"/>
      <c r="N43" s="200"/>
      <c r="O43" s="192"/>
      <c r="P43" s="192"/>
      <c r="Q43" s="200"/>
      <c r="R43" s="205"/>
      <c r="S43" s="179"/>
      <c r="T43" s="25"/>
      <c r="U43" s="25"/>
    </row>
    <row r="44" spans="1:21" ht="18.75" customHeight="1">
      <c r="A44" s="181">
        <v>38</v>
      </c>
      <c r="B44" s="219"/>
      <c r="C44" s="219"/>
      <c r="D44" s="219"/>
      <c r="E44" s="220"/>
      <c r="F44" s="201"/>
      <c r="G44" s="201"/>
      <c r="H44" s="192"/>
      <c r="I44" s="192"/>
      <c r="J44" s="192"/>
      <c r="K44" s="206"/>
      <c r="L44" s="200"/>
      <c r="M44" s="209"/>
      <c r="N44" s="200"/>
      <c r="O44" s="192"/>
      <c r="P44" s="192"/>
      <c r="Q44" s="200"/>
      <c r="R44" s="205"/>
      <c r="S44" s="179"/>
      <c r="T44" s="25"/>
      <c r="U44" s="25"/>
    </row>
    <row r="45" spans="1:21" ht="18.75" customHeight="1">
      <c r="A45" s="181">
        <v>39</v>
      </c>
      <c r="B45" s="219"/>
      <c r="C45" s="219"/>
      <c r="D45" s="219"/>
      <c r="E45" s="220"/>
      <c r="F45" s="201"/>
      <c r="G45" s="201"/>
      <c r="H45" s="192"/>
      <c r="I45" s="192"/>
      <c r="J45" s="192"/>
      <c r="K45" s="206"/>
      <c r="L45" s="200"/>
      <c r="M45" s="209"/>
      <c r="N45" s="200"/>
      <c r="O45" s="192"/>
      <c r="P45" s="192"/>
      <c r="Q45" s="200"/>
      <c r="R45" s="205"/>
      <c r="S45" s="179"/>
      <c r="T45" s="25"/>
      <c r="U45" s="25"/>
    </row>
    <row r="46" spans="1:21" ht="18.75" customHeight="1">
      <c r="A46" s="181">
        <v>40</v>
      </c>
      <c r="B46" s="219"/>
      <c r="C46" s="219"/>
      <c r="D46" s="219"/>
      <c r="E46" s="220"/>
      <c r="F46" s="201"/>
      <c r="G46" s="201"/>
      <c r="H46" s="192"/>
      <c r="I46" s="192"/>
      <c r="J46" s="192"/>
      <c r="K46" s="206"/>
      <c r="L46" s="200"/>
      <c r="M46" s="209"/>
      <c r="N46" s="200"/>
      <c r="O46" s="192"/>
      <c r="P46" s="192"/>
      <c r="Q46" s="200"/>
      <c r="R46" s="205"/>
      <c r="S46" s="179"/>
      <c r="T46" s="25"/>
      <c r="U46" s="25"/>
    </row>
    <row r="47" spans="1:21" ht="18.75" customHeight="1">
      <c r="A47" s="181">
        <v>41</v>
      </c>
      <c r="B47" s="219"/>
      <c r="C47" s="219"/>
      <c r="D47" s="219"/>
      <c r="E47" s="220"/>
      <c r="F47" s="201"/>
      <c r="G47" s="201"/>
      <c r="H47" s="192"/>
      <c r="I47" s="192"/>
      <c r="J47" s="192"/>
      <c r="K47" s="206"/>
      <c r="L47" s="200"/>
      <c r="M47" s="209"/>
      <c r="N47" s="200"/>
      <c r="O47" s="192"/>
      <c r="P47" s="192"/>
      <c r="Q47" s="200"/>
      <c r="R47" s="205"/>
      <c r="S47" s="179"/>
      <c r="T47" s="25"/>
      <c r="U47" s="25"/>
    </row>
    <row r="48" spans="1:21" ht="18.75" customHeight="1">
      <c r="A48" s="181">
        <v>42</v>
      </c>
      <c r="B48" s="219"/>
      <c r="C48" s="219"/>
      <c r="D48" s="192"/>
      <c r="E48" s="220"/>
      <c r="F48" s="201"/>
      <c r="G48" s="201"/>
      <c r="H48" s="192"/>
      <c r="I48" s="192"/>
      <c r="J48" s="192"/>
      <c r="K48" s="206"/>
      <c r="L48" s="200"/>
      <c r="M48" s="209"/>
      <c r="N48" s="200"/>
      <c r="O48" s="192"/>
      <c r="P48" s="192"/>
      <c r="Q48" s="200"/>
      <c r="R48" s="205"/>
      <c r="S48" s="179"/>
      <c r="T48" s="25"/>
      <c r="U48" s="25"/>
    </row>
    <row r="49" spans="1:21" ht="18.75" customHeight="1">
      <c r="A49" s="181">
        <v>43</v>
      </c>
      <c r="B49" s="219"/>
      <c r="C49" s="219"/>
      <c r="D49" s="192"/>
      <c r="E49" s="220"/>
      <c r="F49" s="201"/>
      <c r="G49" s="201"/>
      <c r="H49" s="192"/>
      <c r="I49" s="192"/>
      <c r="J49" s="192"/>
      <c r="K49" s="206"/>
      <c r="L49" s="200"/>
      <c r="M49" s="209"/>
      <c r="N49" s="200"/>
      <c r="O49" s="192"/>
      <c r="P49" s="192"/>
      <c r="Q49" s="200"/>
      <c r="R49" s="205"/>
      <c r="S49" s="179"/>
      <c r="T49" s="25"/>
      <c r="U49" s="25"/>
    </row>
    <row r="50" spans="1:21" ht="18.75" customHeight="1">
      <c r="A50" s="181">
        <v>44</v>
      </c>
      <c r="B50" s="219"/>
      <c r="C50" s="219"/>
      <c r="D50" s="192"/>
      <c r="E50" s="220"/>
      <c r="F50" s="201"/>
      <c r="G50" s="201"/>
      <c r="H50" s="192"/>
      <c r="I50" s="192"/>
      <c r="J50" s="192"/>
      <c r="K50" s="206"/>
      <c r="L50" s="200"/>
      <c r="M50" s="209"/>
      <c r="N50" s="200"/>
      <c r="O50" s="192"/>
      <c r="P50" s="192"/>
      <c r="Q50" s="200"/>
      <c r="R50" s="205"/>
      <c r="S50" s="179"/>
      <c r="T50" s="25"/>
      <c r="U50" s="25"/>
    </row>
    <row r="51" spans="1:21" ht="18.75" customHeight="1">
      <c r="A51" s="181">
        <v>45</v>
      </c>
      <c r="B51" s="219"/>
      <c r="C51" s="219"/>
      <c r="D51" s="192"/>
      <c r="E51" s="220"/>
      <c r="F51" s="201"/>
      <c r="G51" s="201"/>
      <c r="H51" s="192"/>
      <c r="I51" s="192"/>
      <c r="J51" s="192"/>
      <c r="K51" s="206"/>
      <c r="L51" s="200"/>
      <c r="M51" s="209"/>
      <c r="N51" s="200"/>
      <c r="O51" s="192"/>
      <c r="P51" s="192"/>
      <c r="Q51" s="200"/>
      <c r="R51" s="205"/>
      <c r="S51" s="179"/>
      <c r="T51" s="25"/>
      <c r="U51" s="25"/>
    </row>
    <row r="52" spans="1:21" ht="18.75" customHeight="1">
      <c r="A52" s="181">
        <v>46</v>
      </c>
      <c r="B52" s="219"/>
      <c r="C52" s="219"/>
      <c r="D52" s="192"/>
      <c r="E52" s="220"/>
      <c r="F52" s="201"/>
      <c r="G52" s="201"/>
      <c r="H52" s="192"/>
      <c r="I52" s="192"/>
      <c r="J52" s="192"/>
      <c r="K52" s="206"/>
      <c r="L52" s="200"/>
      <c r="M52" s="209"/>
      <c r="N52" s="200"/>
      <c r="O52" s="192"/>
      <c r="P52" s="192"/>
      <c r="Q52" s="200"/>
      <c r="R52" s="205"/>
      <c r="S52" s="179"/>
      <c r="T52" s="25"/>
      <c r="U52" s="25"/>
    </row>
    <row r="53" spans="1:21" ht="18.75" customHeight="1">
      <c r="A53" s="181">
        <v>47</v>
      </c>
      <c r="B53" s="219"/>
      <c r="C53" s="219"/>
      <c r="D53" s="192"/>
      <c r="E53" s="220"/>
      <c r="F53" s="201"/>
      <c r="G53" s="201"/>
      <c r="H53" s="192"/>
      <c r="I53" s="192"/>
      <c r="J53" s="192"/>
      <c r="K53" s="206"/>
      <c r="L53" s="200"/>
      <c r="M53" s="209"/>
      <c r="N53" s="200"/>
      <c r="O53" s="192"/>
      <c r="P53" s="192"/>
      <c r="Q53" s="200"/>
      <c r="R53" s="205"/>
      <c r="S53" s="179"/>
      <c r="T53" s="25"/>
      <c r="U53" s="25"/>
    </row>
    <row r="54" spans="1:21" ht="18.75" customHeight="1">
      <c r="A54" s="181">
        <v>48</v>
      </c>
      <c r="B54" s="219"/>
      <c r="C54" s="219"/>
      <c r="D54" s="192"/>
      <c r="E54" s="220"/>
      <c r="F54" s="201"/>
      <c r="G54" s="201"/>
      <c r="H54" s="192"/>
      <c r="I54" s="192"/>
      <c r="J54" s="192"/>
      <c r="K54" s="206"/>
      <c r="L54" s="200"/>
      <c r="M54" s="209"/>
      <c r="N54" s="200"/>
      <c r="O54" s="192"/>
      <c r="P54" s="192"/>
      <c r="Q54" s="200"/>
      <c r="R54" s="205"/>
      <c r="S54" s="179"/>
      <c r="T54" s="25"/>
      <c r="U54" s="25"/>
    </row>
    <row r="55" spans="1:21" ht="18.75" customHeight="1">
      <c r="A55" s="181">
        <v>49</v>
      </c>
      <c r="B55" s="219"/>
      <c r="C55" s="219"/>
      <c r="D55" s="192"/>
      <c r="E55" s="220"/>
      <c r="F55" s="201"/>
      <c r="G55" s="201"/>
      <c r="H55" s="192"/>
      <c r="I55" s="192"/>
      <c r="J55" s="192"/>
      <c r="K55" s="206"/>
      <c r="L55" s="200"/>
      <c r="M55" s="209"/>
      <c r="N55" s="200"/>
      <c r="O55" s="192"/>
      <c r="P55" s="192"/>
      <c r="Q55" s="200"/>
      <c r="R55" s="205"/>
      <c r="S55" s="179"/>
      <c r="T55" s="25"/>
      <c r="U55" s="25"/>
    </row>
    <row r="56" spans="1:21" ht="18.75" customHeight="1">
      <c r="A56" s="181">
        <v>50</v>
      </c>
      <c r="B56" s="219"/>
      <c r="C56" s="219"/>
      <c r="D56" s="192"/>
      <c r="E56" s="220"/>
      <c r="F56" s="201"/>
      <c r="G56" s="201"/>
      <c r="H56" s="192"/>
      <c r="I56" s="192"/>
      <c r="J56" s="192"/>
      <c r="K56" s="206"/>
      <c r="L56" s="200"/>
      <c r="M56" s="209"/>
      <c r="N56" s="200"/>
      <c r="O56" s="192"/>
      <c r="P56" s="192"/>
      <c r="Q56" s="200"/>
      <c r="R56" s="205"/>
      <c r="S56" s="179"/>
      <c r="T56" s="25"/>
      <c r="U56" s="25"/>
    </row>
    <row r="57" spans="1:21" ht="18.75" customHeight="1">
      <c r="A57" s="181">
        <v>51</v>
      </c>
      <c r="B57" s="219"/>
      <c r="C57" s="219"/>
      <c r="D57" s="192"/>
      <c r="E57" s="220"/>
      <c r="F57" s="201"/>
      <c r="G57" s="201"/>
      <c r="H57" s="192"/>
      <c r="I57" s="192"/>
      <c r="J57" s="192"/>
      <c r="K57" s="206"/>
      <c r="L57" s="200"/>
      <c r="M57" s="209"/>
      <c r="N57" s="200"/>
      <c r="O57" s="192"/>
      <c r="P57" s="192"/>
      <c r="Q57" s="200"/>
      <c r="R57" s="205"/>
      <c r="S57" s="179"/>
      <c r="T57" s="25"/>
      <c r="U57" s="25"/>
    </row>
    <row r="58" spans="1:21" ht="18.75" customHeight="1">
      <c r="A58" s="181">
        <v>52</v>
      </c>
      <c r="B58" s="219"/>
      <c r="C58" s="219"/>
      <c r="D58" s="192"/>
      <c r="E58" s="220"/>
      <c r="F58" s="201"/>
      <c r="G58" s="201"/>
      <c r="H58" s="192"/>
      <c r="I58" s="192"/>
      <c r="J58" s="192"/>
      <c r="K58" s="206"/>
      <c r="L58" s="200"/>
      <c r="M58" s="209"/>
      <c r="N58" s="200"/>
      <c r="O58" s="192"/>
      <c r="P58" s="192"/>
      <c r="Q58" s="200"/>
      <c r="R58" s="205"/>
      <c r="S58" s="179"/>
      <c r="T58" s="25"/>
      <c r="U58" s="25"/>
    </row>
    <row r="59" spans="1:21" ht="18.75" customHeight="1">
      <c r="A59" s="181">
        <v>53</v>
      </c>
      <c r="B59" s="219"/>
      <c r="C59" s="219"/>
      <c r="D59" s="192"/>
      <c r="E59" s="220"/>
      <c r="F59" s="201"/>
      <c r="G59" s="201"/>
      <c r="H59" s="192"/>
      <c r="I59" s="192"/>
      <c r="J59" s="192"/>
      <c r="K59" s="206"/>
      <c r="L59" s="200"/>
      <c r="M59" s="209"/>
      <c r="N59" s="200"/>
      <c r="O59" s="192"/>
      <c r="P59" s="192"/>
      <c r="Q59" s="200"/>
      <c r="R59" s="205"/>
      <c r="S59" s="179"/>
      <c r="T59" s="25"/>
      <c r="U59" s="25"/>
    </row>
    <row r="60" spans="1:21" ht="18.75" customHeight="1">
      <c r="A60" s="181">
        <v>54</v>
      </c>
      <c r="B60" s="219"/>
      <c r="C60" s="219"/>
      <c r="D60" s="192"/>
      <c r="E60" s="220"/>
      <c r="F60" s="201"/>
      <c r="G60" s="201"/>
      <c r="H60" s="192"/>
      <c r="I60" s="192"/>
      <c r="J60" s="192"/>
      <c r="K60" s="206"/>
      <c r="L60" s="200"/>
      <c r="M60" s="209"/>
      <c r="N60" s="200"/>
      <c r="O60" s="192"/>
      <c r="P60" s="192"/>
      <c r="Q60" s="200"/>
      <c r="R60" s="205"/>
      <c r="S60" s="179"/>
      <c r="T60" s="25"/>
      <c r="U60" s="25"/>
    </row>
    <row r="61" spans="1:21" ht="18.75" customHeight="1">
      <c r="A61" s="181">
        <v>55</v>
      </c>
      <c r="B61" s="219"/>
      <c r="C61" s="219"/>
      <c r="D61" s="192"/>
      <c r="E61" s="220"/>
      <c r="F61" s="201"/>
      <c r="G61" s="201"/>
      <c r="H61" s="192"/>
      <c r="I61" s="192"/>
      <c r="J61" s="192"/>
      <c r="K61" s="206"/>
      <c r="L61" s="200"/>
      <c r="M61" s="209"/>
      <c r="N61" s="200"/>
      <c r="O61" s="192"/>
      <c r="P61" s="192"/>
      <c r="Q61" s="200"/>
      <c r="R61" s="205"/>
      <c r="S61" s="179"/>
      <c r="T61" s="25"/>
      <c r="U61" s="25"/>
    </row>
    <row r="62" spans="1:21" ht="18.75" customHeight="1">
      <c r="A62" s="181">
        <v>56</v>
      </c>
      <c r="B62" s="219"/>
      <c r="C62" s="219"/>
      <c r="D62" s="192"/>
      <c r="E62" s="220"/>
      <c r="F62" s="201"/>
      <c r="G62" s="201"/>
      <c r="H62" s="192"/>
      <c r="I62" s="192"/>
      <c r="J62" s="192"/>
      <c r="K62" s="206"/>
      <c r="L62" s="200"/>
      <c r="M62" s="209"/>
      <c r="N62" s="200"/>
      <c r="O62" s="192"/>
      <c r="P62" s="192"/>
      <c r="Q62" s="200"/>
      <c r="R62" s="205"/>
      <c r="S62" s="179"/>
      <c r="T62" s="25"/>
      <c r="U62" s="25"/>
    </row>
    <row r="63" spans="1:21" ht="18.75" customHeight="1">
      <c r="A63" s="181">
        <v>57</v>
      </c>
      <c r="B63" s="219"/>
      <c r="C63" s="219"/>
      <c r="D63" s="192"/>
      <c r="E63" s="220"/>
      <c r="F63" s="201"/>
      <c r="G63" s="201"/>
      <c r="H63" s="192"/>
      <c r="I63" s="192"/>
      <c r="J63" s="192"/>
      <c r="K63" s="206"/>
      <c r="L63" s="200"/>
      <c r="M63" s="209"/>
      <c r="N63" s="200"/>
      <c r="O63" s="192"/>
      <c r="P63" s="192"/>
      <c r="Q63" s="200"/>
      <c r="R63" s="205"/>
      <c r="S63" s="179"/>
      <c r="T63" s="25"/>
      <c r="U63" s="25"/>
    </row>
    <row r="64" spans="1:21" ht="18.75" customHeight="1">
      <c r="A64" s="181">
        <v>58</v>
      </c>
      <c r="B64" s="219"/>
      <c r="C64" s="219"/>
      <c r="D64" s="192"/>
      <c r="E64" s="220"/>
      <c r="F64" s="201"/>
      <c r="G64" s="201"/>
      <c r="H64" s="192"/>
      <c r="I64" s="192"/>
      <c r="J64" s="192"/>
      <c r="K64" s="206"/>
      <c r="L64" s="200"/>
      <c r="M64" s="209"/>
      <c r="N64" s="200"/>
      <c r="O64" s="192"/>
      <c r="P64" s="192"/>
      <c r="Q64" s="200"/>
      <c r="R64" s="205"/>
      <c r="S64" s="179"/>
      <c r="T64" s="25"/>
      <c r="U64" s="25"/>
    </row>
    <row r="65" spans="1:21" ht="18.75" customHeight="1">
      <c r="A65" s="181">
        <v>59</v>
      </c>
      <c r="B65" s="219"/>
      <c r="C65" s="219"/>
      <c r="D65" s="192"/>
      <c r="E65" s="220"/>
      <c r="F65" s="201"/>
      <c r="G65" s="201"/>
      <c r="H65" s="192"/>
      <c r="I65" s="192"/>
      <c r="J65" s="192"/>
      <c r="K65" s="206"/>
      <c r="L65" s="200"/>
      <c r="M65" s="209"/>
      <c r="N65" s="200"/>
      <c r="O65" s="192"/>
      <c r="P65" s="192"/>
      <c r="Q65" s="200"/>
      <c r="R65" s="205"/>
      <c r="S65" s="179"/>
      <c r="T65" s="25"/>
      <c r="U65" s="25"/>
    </row>
    <row r="66" spans="1:21" ht="18.75" customHeight="1">
      <c r="A66" s="181">
        <v>60</v>
      </c>
      <c r="B66" s="219"/>
      <c r="C66" s="219"/>
      <c r="D66" s="192"/>
      <c r="E66" s="220"/>
      <c r="F66" s="201"/>
      <c r="G66" s="201"/>
      <c r="H66" s="192"/>
      <c r="I66" s="192"/>
      <c r="J66" s="192"/>
      <c r="K66" s="206"/>
      <c r="L66" s="200"/>
      <c r="M66" s="209"/>
      <c r="N66" s="200"/>
      <c r="O66" s="192"/>
      <c r="P66" s="192"/>
      <c r="Q66" s="200"/>
      <c r="R66" s="205"/>
      <c r="S66" s="179"/>
      <c r="T66" s="25"/>
      <c r="U66" s="25"/>
    </row>
    <row r="67" spans="1:21" ht="18.75" customHeight="1">
      <c r="A67" s="181">
        <v>61</v>
      </c>
      <c r="B67" s="219"/>
      <c r="C67" s="219"/>
      <c r="D67" s="192"/>
      <c r="E67" s="220"/>
      <c r="F67" s="201"/>
      <c r="G67" s="201"/>
      <c r="H67" s="192"/>
      <c r="I67" s="192"/>
      <c r="J67" s="192"/>
      <c r="K67" s="206"/>
      <c r="L67" s="200"/>
      <c r="M67" s="209"/>
      <c r="N67" s="200"/>
      <c r="O67" s="192"/>
      <c r="P67" s="192"/>
      <c r="Q67" s="200"/>
      <c r="R67" s="205"/>
      <c r="S67" s="179"/>
      <c r="T67" s="25"/>
      <c r="U67" s="25"/>
    </row>
    <row r="68" spans="1:21" ht="18.75" customHeight="1">
      <c r="A68" s="181">
        <v>62</v>
      </c>
      <c r="B68" s="219"/>
      <c r="C68" s="219"/>
      <c r="D68" s="192"/>
      <c r="E68" s="220"/>
      <c r="F68" s="201"/>
      <c r="G68" s="201"/>
      <c r="H68" s="192"/>
      <c r="I68" s="192"/>
      <c r="J68" s="192"/>
      <c r="K68" s="206"/>
      <c r="L68" s="200"/>
      <c r="M68" s="209"/>
      <c r="N68" s="200"/>
      <c r="O68" s="192"/>
      <c r="P68" s="192"/>
      <c r="Q68" s="200"/>
      <c r="R68" s="205"/>
      <c r="S68" s="179"/>
      <c r="T68" s="25"/>
      <c r="U68" s="25"/>
    </row>
    <row r="69" spans="1:21" ht="18.75" customHeight="1">
      <c r="A69" s="181">
        <v>63</v>
      </c>
      <c r="B69" s="219"/>
      <c r="C69" s="219"/>
      <c r="D69" s="192"/>
      <c r="E69" s="220"/>
      <c r="F69" s="201"/>
      <c r="G69" s="201"/>
      <c r="H69" s="192"/>
      <c r="I69" s="192"/>
      <c r="J69" s="192"/>
      <c r="K69" s="206"/>
      <c r="L69" s="200"/>
      <c r="M69" s="209"/>
      <c r="N69" s="200"/>
      <c r="O69" s="192"/>
      <c r="P69" s="192"/>
      <c r="Q69" s="200"/>
      <c r="R69" s="205"/>
      <c r="S69" s="179"/>
      <c r="T69" s="25"/>
      <c r="U69" s="25"/>
    </row>
    <row r="70" spans="1:21" ht="18.75" customHeight="1">
      <c r="A70" s="181">
        <v>64</v>
      </c>
      <c r="B70" s="219"/>
      <c r="C70" s="219"/>
      <c r="D70" s="192"/>
      <c r="E70" s="220"/>
      <c r="F70" s="201"/>
      <c r="G70" s="201"/>
      <c r="H70" s="192"/>
      <c r="I70" s="192"/>
      <c r="J70" s="192"/>
      <c r="K70" s="206"/>
      <c r="L70" s="200"/>
      <c r="M70" s="209">
        <f aca="true" t="shared" si="0" ref="M70:M134">IF((R70=""),999,R70)</f>
        <v>999</v>
      </c>
      <c r="N70" s="200"/>
      <c r="O70" s="192"/>
      <c r="P70" s="192"/>
      <c r="Q70" s="200">
        <f aca="true" t="shared" si="1" ref="Q70:Q134">IF((O70="DA"),1,IF((O70="WC"),2,IF((O70="SE"),3,IF((O70="Q"),4,IF((O70="LL"),5,999)))))</f>
        <v>999</v>
      </c>
      <c r="R70" s="205"/>
      <c r="S70" s="179"/>
      <c r="T70" s="25"/>
      <c r="U70" s="25"/>
    </row>
    <row r="71" spans="1:21" ht="18.75" customHeight="1">
      <c r="A71" s="181">
        <v>65</v>
      </c>
      <c r="B71" s="219"/>
      <c r="C71" s="219"/>
      <c r="D71" s="192"/>
      <c r="E71" s="220"/>
      <c r="F71" s="201"/>
      <c r="G71" s="201"/>
      <c r="H71" s="192"/>
      <c r="I71" s="192"/>
      <c r="J71" s="192"/>
      <c r="K71" s="206"/>
      <c r="L71" s="200"/>
      <c r="M71" s="209">
        <f t="shared" si="0"/>
        <v>999</v>
      </c>
      <c r="N71" s="200"/>
      <c r="O71" s="192"/>
      <c r="P71" s="192"/>
      <c r="Q71" s="200">
        <f t="shared" si="1"/>
        <v>999</v>
      </c>
      <c r="R71" s="205"/>
      <c r="S71" s="179"/>
      <c r="T71" s="25"/>
      <c r="U71" s="25"/>
    </row>
    <row r="72" spans="1:21" ht="18.75" customHeight="1">
      <c r="A72" s="181">
        <v>66</v>
      </c>
      <c r="B72" s="219"/>
      <c r="C72" s="219"/>
      <c r="D72" s="192"/>
      <c r="E72" s="220"/>
      <c r="F72" s="201"/>
      <c r="G72" s="201"/>
      <c r="H72" s="192"/>
      <c r="I72" s="192"/>
      <c r="J72" s="192"/>
      <c r="K72" s="206"/>
      <c r="L72" s="200"/>
      <c r="M72" s="209">
        <f t="shared" si="0"/>
        <v>999</v>
      </c>
      <c r="N72" s="200"/>
      <c r="O72" s="192"/>
      <c r="P72" s="192"/>
      <c r="Q72" s="200">
        <f t="shared" si="1"/>
        <v>999</v>
      </c>
      <c r="R72" s="205"/>
      <c r="S72" s="179"/>
      <c r="T72" s="25"/>
      <c r="U72" s="25"/>
    </row>
    <row r="73" spans="1:21" ht="18.75" customHeight="1">
      <c r="A73" s="181">
        <v>67</v>
      </c>
      <c r="B73" s="219"/>
      <c r="C73" s="219"/>
      <c r="D73" s="192"/>
      <c r="E73" s="220"/>
      <c r="F73" s="201"/>
      <c r="G73" s="201"/>
      <c r="H73" s="192"/>
      <c r="I73" s="192"/>
      <c r="J73" s="192"/>
      <c r="K73" s="206"/>
      <c r="L73" s="200"/>
      <c r="M73" s="209">
        <f t="shared" si="0"/>
        <v>999</v>
      </c>
      <c r="N73" s="200"/>
      <c r="O73" s="192"/>
      <c r="P73" s="192"/>
      <c r="Q73" s="200">
        <f t="shared" si="1"/>
        <v>999</v>
      </c>
      <c r="R73" s="205"/>
      <c r="S73" s="179"/>
      <c r="T73" s="25"/>
      <c r="U73" s="25"/>
    </row>
    <row r="74" spans="1:21" ht="18.75" customHeight="1">
      <c r="A74" s="181">
        <v>68</v>
      </c>
      <c r="B74" s="219"/>
      <c r="C74" s="219"/>
      <c r="D74" s="192"/>
      <c r="E74" s="220"/>
      <c r="F74" s="201"/>
      <c r="G74" s="201"/>
      <c r="H74" s="192"/>
      <c r="I74" s="192"/>
      <c r="J74" s="192"/>
      <c r="K74" s="206"/>
      <c r="L74" s="200"/>
      <c r="M74" s="209">
        <f t="shared" si="0"/>
        <v>999</v>
      </c>
      <c r="N74" s="200"/>
      <c r="O74" s="192"/>
      <c r="P74" s="192"/>
      <c r="Q74" s="200">
        <f t="shared" si="1"/>
        <v>999</v>
      </c>
      <c r="R74" s="205"/>
      <c r="S74" s="179"/>
      <c r="T74" s="25"/>
      <c r="U74" s="25"/>
    </row>
    <row r="75" spans="1:21" ht="18.75" customHeight="1">
      <c r="A75" s="181">
        <v>69</v>
      </c>
      <c r="B75" s="219"/>
      <c r="C75" s="219"/>
      <c r="D75" s="192"/>
      <c r="E75" s="220"/>
      <c r="F75" s="201"/>
      <c r="G75" s="201"/>
      <c r="H75" s="192"/>
      <c r="I75" s="192"/>
      <c r="J75" s="192"/>
      <c r="K75" s="206"/>
      <c r="L75" s="200"/>
      <c r="M75" s="209">
        <f t="shared" si="0"/>
        <v>999</v>
      </c>
      <c r="N75" s="200"/>
      <c r="O75" s="192"/>
      <c r="P75" s="192"/>
      <c r="Q75" s="200">
        <f t="shared" si="1"/>
        <v>999</v>
      </c>
      <c r="R75" s="205"/>
      <c r="S75" s="179"/>
      <c r="T75" s="25"/>
      <c r="U75" s="25"/>
    </row>
    <row r="76" spans="1:21" ht="18.75" customHeight="1">
      <c r="A76" s="181">
        <v>70</v>
      </c>
      <c r="B76" s="219"/>
      <c r="C76" s="219"/>
      <c r="D76" s="192"/>
      <c r="E76" s="220"/>
      <c r="F76" s="201"/>
      <c r="G76" s="201"/>
      <c r="H76" s="192"/>
      <c r="I76" s="192"/>
      <c r="J76" s="192"/>
      <c r="K76" s="206"/>
      <c r="L76" s="200"/>
      <c r="M76" s="209">
        <f t="shared" si="0"/>
        <v>999</v>
      </c>
      <c r="N76" s="200"/>
      <c r="O76" s="192"/>
      <c r="P76" s="192"/>
      <c r="Q76" s="200">
        <f t="shared" si="1"/>
        <v>999</v>
      </c>
      <c r="R76" s="205"/>
      <c r="S76" s="179"/>
      <c r="T76" s="25"/>
      <c r="U76" s="25"/>
    </row>
    <row r="77" spans="1:21" ht="18.75" customHeight="1">
      <c r="A77" s="181">
        <v>71</v>
      </c>
      <c r="B77" s="219"/>
      <c r="C77" s="219"/>
      <c r="D77" s="192"/>
      <c r="E77" s="220"/>
      <c r="F77" s="201"/>
      <c r="G77" s="201"/>
      <c r="H77" s="192"/>
      <c r="I77" s="192"/>
      <c r="J77" s="192"/>
      <c r="K77" s="206"/>
      <c r="L77" s="200"/>
      <c r="M77" s="209">
        <f t="shared" si="0"/>
        <v>999</v>
      </c>
      <c r="N77" s="200"/>
      <c r="O77" s="192"/>
      <c r="P77" s="192"/>
      <c r="Q77" s="200">
        <f t="shared" si="1"/>
        <v>999</v>
      </c>
      <c r="R77" s="205"/>
      <c r="S77" s="179"/>
      <c r="T77" s="25"/>
      <c r="U77" s="25"/>
    </row>
    <row r="78" spans="1:21" ht="18.75" customHeight="1">
      <c r="A78" s="181">
        <v>72</v>
      </c>
      <c r="B78" s="219"/>
      <c r="C78" s="219"/>
      <c r="D78" s="192"/>
      <c r="E78" s="220"/>
      <c r="F78" s="201"/>
      <c r="G78" s="201"/>
      <c r="H78" s="192"/>
      <c r="I78" s="192"/>
      <c r="J78" s="192"/>
      <c r="K78" s="206"/>
      <c r="L78" s="200"/>
      <c r="M78" s="209">
        <f t="shared" si="0"/>
        <v>999</v>
      </c>
      <c r="N78" s="200"/>
      <c r="O78" s="192"/>
      <c r="P78" s="192"/>
      <c r="Q78" s="200">
        <f t="shared" si="1"/>
        <v>999</v>
      </c>
      <c r="R78" s="205"/>
      <c r="S78" s="179"/>
      <c r="T78" s="25"/>
      <c r="U78" s="25"/>
    </row>
    <row r="79" spans="1:21" ht="18.75" customHeight="1">
      <c r="A79" s="181">
        <v>73</v>
      </c>
      <c r="B79" s="219"/>
      <c r="C79" s="219"/>
      <c r="D79" s="192"/>
      <c r="E79" s="220"/>
      <c r="F79" s="201"/>
      <c r="G79" s="201"/>
      <c r="H79" s="192"/>
      <c r="I79" s="192"/>
      <c r="J79" s="192"/>
      <c r="K79" s="206"/>
      <c r="L79" s="200"/>
      <c r="M79" s="209">
        <f t="shared" si="0"/>
        <v>999</v>
      </c>
      <c r="N79" s="200"/>
      <c r="O79" s="192"/>
      <c r="P79" s="192"/>
      <c r="Q79" s="200">
        <f t="shared" si="1"/>
        <v>999</v>
      </c>
      <c r="R79" s="205"/>
      <c r="S79" s="179"/>
      <c r="T79" s="25"/>
      <c r="U79" s="25"/>
    </row>
    <row r="80" spans="1:21" ht="18.75" customHeight="1">
      <c r="A80" s="181">
        <v>74</v>
      </c>
      <c r="B80" s="219"/>
      <c r="C80" s="219"/>
      <c r="D80" s="192"/>
      <c r="E80" s="220"/>
      <c r="F80" s="201"/>
      <c r="G80" s="201"/>
      <c r="H80" s="192"/>
      <c r="I80" s="192"/>
      <c r="J80" s="192"/>
      <c r="K80" s="206"/>
      <c r="L80" s="200"/>
      <c r="M80" s="209">
        <f t="shared" si="0"/>
        <v>999</v>
      </c>
      <c r="N80" s="200"/>
      <c r="O80" s="192"/>
      <c r="P80" s="192"/>
      <c r="Q80" s="200">
        <f t="shared" si="1"/>
        <v>999</v>
      </c>
      <c r="R80" s="205"/>
      <c r="S80" s="179"/>
      <c r="T80" s="25"/>
      <c r="U80" s="25"/>
    </row>
    <row r="81" spans="1:21" ht="18.75" customHeight="1">
      <c r="A81" s="181">
        <v>75</v>
      </c>
      <c r="B81" s="219"/>
      <c r="C81" s="219"/>
      <c r="D81" s="192"/>
      <c r="E81" s="220"/>
      <c r="F81" s="201"/>
      <c r="G81" s="201"/>
      <c r="H81" s="192"/>
      <c r="I81" s="192"/>
      <c r="J81" s="192"/>
      <c r="K81" s="206"/>
      <c r="L81" s="200"/>
      <c r="M81" s="209">
        <f t="shared" si="0"/>
        <v>999</v>
      </c>
      <c r="N81" s="200"/>
      <c r="O81" s="192"/>
      <c r="P81" s="192"/>
      <c r="Q81" s="200">
        <f t="shared" si="1"/>
        <v>999</v>
      </c>
      <c r="R81" s="205"/>
      <c r="S81" s="179"/>
      <c r="T81" s="25"/>
      <c r="U81" s="25"/>
    </row>
    <row r="82" spans="1:21" ht="18.75" customHeight="1">
      <c r="A82" s="181">
        <v>76</v>
      </c>
      <c r="B82" s="219"/>
      <c r="C82" s="219"/>
      <c r="D82" s="192"/>
      <c r="E82" s="220"/>
      <c r="F82" s="201"/>
      <c r="G82" s="201"/>
      <c r="H82" s="192"/>
      <c r="I82" s="192"/>
      <c r="J82" s="192"/>
      <c r="K82" s="206"/>
      <c r="L82" s="200"/>
      <c r="M82" s="209">
        <f t="shared" si="0"/>
        <v>999</v>
      </c>
      <c r="N82" s="200"/>
      <c r="O82" s="192"/>
      <c r="P82" s="192"/>
      <c r="Q82" s="200">
        <f t="shared" si="1"/>
        <v>999</v>
      </c>
      <c r="R82" s="205"/>
      <c r="S82" s="179"/>
      <c r="T82" s="25"/>
      <c r="U82" s="25"/>
    </row>
    <row r="83" spans="1:21" ht="18.75" customHeight="1">
      <c r="A83" s="181">
        <v>77</v>
      </c>
      <c r="B83" s="219"/>
      <c r="C83" s="219"/>
      <c r="D83" s="192"/>
      <c r="E83" s="220"/>
      <c r="F83" s="201"/>
      <c r="G83" s="201"/>
      <c r="H83" s="192"/>
      <c r="I83" s="192"/>
      <c r="J83" s="192"/>
      <c r="K83" s="206"/>
      <c r="L83" s="200"/>
      <c r="M83" s="209">
        <f t="shared" si="0"/>
        <v>999</v>
      </c>
      <c r="N83" s="200"/>
      <c r="O83" s="192"/>
      <c r="P83" s="192"/>
      <c r="Q83" s="200">
        <f t="shared" si="1"/>
        <v>999</v>
      </c>
      <c r="R83" s="205"/>
      <c r="S83" s="179"/>
      <c r="T83" s="25"/>
      <c r="U83" s="25"/>
    </row>
    <row r="84" spans="1:21" ht="18.75" customHeight="1">
      <c r="A84" s="181">
        <v>78</v>
      </c>
      <c r="B84" s="219"/>
      <c r="C84" s="219"/>
      <c r="D84" s="192"/>
      <c r="E84" s="220"/>
      <c r="F84" s="201"/>
      <c r="G84" s="201"/>
      <c r="H84" s="192"/>
      <c r="I84" s="192"/>
      <c r="J84" s="192"/>
      <c r="K84" s="206"/>
      <c r="L84" s="200"/>
      <c r="M84" s="209">
        <f t="shared" si="0"/>
        <v>999</v>
      </c>
      <c r="N84" s="200"/>
      <c r="O84" s="192"/>
      <c r="P84" s="192"/>
      <c r="Q84" s="200">
        <f t="shared" si="1"/>
        <v>999</v>
      </c>
      <c r="R84" s="205"/>
      <c r="S84" s="179"/>
      <c r="T84" s="25"/>
      <c r="U84" s="25"/>
    </row>
    <row r="85" spans="1:21" ht="18.75" customHeight="1">
      <c r="A85" s="181">
        <v>79</v>
      </c>
      <c r="B85" s="219"/>
      <c r="C85" s="219"/>
      <c r="D85" s="192"/>
      <c r="E85" s="220"/>
      <c r="F85" s="201"/>
      <c r="G85" s="201"/>
      <c r="H85" s="192"/>
      <c r="I85" s="192"/>
      <c r="J85" s="192"/>
      <c r="K85" s="206"/>
      <c r="L85" s="200"/>
      <c r="M85" s="209">
        <f t="shared" si="0"/>
        <v>999</v>
      </c>
      <c r="N85" s="200"/>
      <c r="O85" s="192"/>
      <c r="P85" s="192"/>
      <c r="Q85" s="200">
        <f t="shared" si="1"/>
        <v>999</v>
      </c>
      <c r="R85" s="205"/>
      <c r="S85" s="179"/>
      <c r="T85" s="25"/>
      <c r="U85" s="25"/>
    </row>
    <row r="86" spans="1:21" ht="18.75" customHeight="1">
      <c r="A86" s="181">
        <v>80</v>
      </c>
      <c r="B86" s="219"/>
      <c r="C86" s="219"/>
      <c r="D86" s="192"/>
      <c r="E86" s="220"/>
      <c r="F86" s="201"/>
      <c r="G86" s="201"/>
      <c r="H86" s="192"/>
      <c r="I86" s="192"/>
      <c r="J86" s="192"/>
      <c r="K86" s="206"/>
      <c r="L86" s="200"/>
      <c r="M86" s="209">
        <f t="shared" si="0"/>
        <v>999</v>
      </c>
      <c r="N86" s="200"/>
      <c r="O86" s="192"/>
      <c r="P86" s="192"/>
      <c r="Q86" s="200">
        <f t="shared" si="1"/>
        <v>999</v>
      </c>
      <c r="R86" s="205"/>
      <c r="S86" s="179"/>
      <c r="T86" s="25"/>
      <c r="U86" s="25"/>
    </row>
    <row r="87" spans="1:21" ht="18.75" customHeight="1">
      <c r="A87" s="181">
        <v>81</v>
      </c>
      <c r="B87" s="219"/>
      <c r="C87" s="219"/>
      <c r="D87" s="192"/>
      <c r="E87" s="220"/>
      <c r="F87" s="201"/>
      <c r="G87" s="201"/>
      <c r="H87" s="192"/>
      <c r="I87" s="192"/>
      <c r="J87" s="192"/>
      <c r="K87" s="206"/>
      <c r="L87" s="200"/>
      <c r="M87" s="209">
        <f t="shared" si="0"/>
        <v>999</v>
      </c>
      <c r="N87" s="200"/>
      <c r="O87" s="192"/>
      <c r="P87" s="192"/>
      <c r="Q87" s="200">
        <f t="shared" si="1"/>
        <v>999</v>
      </c>
      <c r="R87" s="205"/>
      <c r="S87" s="179"/>
      <c r="T87" s="25"/>
      <c r="U87" s="25"/>
    </row>
    <row r="88" spans="1:21" ht="18.75" customHeight="1">
      <c r="A88" s="181">
        <v>82</v>
      </c>
      <c r="B88" s="219"/>
      <c r="C88" s="219"/>
      <c r="D88" s="192"/>
      <c r="E88" s="220"/>
      <c r="F88" s="201"/>
      <c r="G88" s="201"/>
      <c r="H88" s="192"/>
      <c r="I88" s="192"/>
      <c r="J88" s="192"/>
      <c r="K88" s="206"/>
      <c r="L88" s="200"/>
      <c r="M88" s="209">
        <f t="shared" si="0"/>
        <v>999</v>
      </c>
      <c r="N88" s="200"/>
      <c r="O88" s="192"/>
      <c r="P88" s="192"/>
      <c r="Q88" s="200">
        <f t="shared" si="1"/>
        <v>999</v>
      </c>
      <c r="R88" s="205"/>
      <c r="S88" s="179"/>
      <c r="T88" s="25"/>
      <c r="U88" s="25"/>
    </row>
    <row r="89" spans="1:21" ht="18.75" customHeight="1">
      <c r="A89" s="181">
        <v>83</v>
      </c>
      <c r="B89" s="219"/>
      <c r="C89" s="219"/>
      <c r="D89" s="192"/>
      <c r="E89" s="220"/>
      <c r="F89" s="201"/>
      <c r="G89" s="201"/>
      <c r="H89" s="192"/>
      <c r="I89" s="192"/>
      <c r="J89" s="192"/>
      <c r="K89" s="206"/>
      <c r="L89" s="200"/>
      <c r="M89" s="209">
        <f t="shared" si="0"/>
        <v>999</v>
      </c>
      <c r="N89" s="200"/>
      <c r="O89" s="192"/>
      <c r="P89" s="192"/>
      <c r="Q89" s="200">
        <f t="shared" si="1"/>
        <v>999</v>
      </c>
      <c r="R89" s="205"/>
      <c r="S89" s="179"/>
      <c r="T89" s="25"/>
      <c r="U89" s="25"/>
    </row>
    <row r="90" spans="1:21" ht="18.75" customHeight="1">
      <c r="A90" s="181">
        <v>84</v>
      </c>
      <c r="B90" s="219"/>
      <c r="C90" s="219"/>
      <c r="D90" s="192"/>
      <c r="E90" s="220"/>
      <c r="F90" s="201"/>
      <c r="G90" s="201"/>
      <c r="H90" s="192"/>
      <c r="I90" s="192"/>
      <c r="J90" s="192"/>
      <c r="K90" s="206"/>
      <c r="L90" s="200"/>
      <c r="M90" s="209">
        <f t="shared" si="0"/>
        <v>999</v>
      </c>
      <c r="N90" s="200"/>
      <c r="O90" s="192"/>
      <c r="P90" s="192"/>
      <c r="Q90" s="200">
        <f t="shared" si="1"/>
        <v>999</v>
      </c>
      <c r="R90" s="205"/>
      <c r="S90" s="179"/>
      <c r="T90" s="25"/>
      <c r="U90" s="25"/>
    </row>
    <row r="91" spans="1:21" ht="18.75" customHeight="1">
      <c r="A91" s="181">
        <v>85</v>
      </c>
      <c r="B91" s="219"/>
      <c r="C91" s="219"/>
      <c r="D91" s="192"/>
      <c r="E91" s="220"/>
      <c r="F91" s="201"/>
      <c r="G91" s="201"/>
      <c r="H91" s="192"/>
      <c r="I91" s="192"/>
      <c r="J91" s="192"/>
      <c r="K91" s="206"/>
      <c r="L91" s="200"/>
      <c r="M91" s="209">
        <f t="shared" si="0"/>
        <v>999</v>
      </c>
      <c r="N91" s="200"/>
      <c r="O91" s="192"/>
      <c r="P91" s="192"/>
      <c r="Q91" s="200">
        <f t="shared" si="1"/>
        <v>999</v>
      </c>
      <c r="R91" s="205"/>
      <c r="S91" s="179"/>
      <c r="T91" s="25"/>
      <c r="U91" s="25"/>
    </row>
    <row r="92" spans="1:21" ht="18.75" customHeight="1">
      <c r="A92" s="181">
        <v>86</v>
      </c>
      <c r="B92" s="219"/>
      <c r="C92" s="219"/>
      <c r="D92" s="192"/>
      <c r="E92" s="220"/>
      <c r="F92" s="201"/>
      <c r="G92" s="201"/>
      <c r="H92" s="192"/>
      <c r="I92" s="192"/>
      <c r="J92" s="192"/>
      <c r="K92" s="206"/>
      <c r="L92" s="200"/>
      <c r="M92" s="209">
        <f t="shared" si="0"/>
        <v>999</v>
      </c>
      <c r="N92" s="200"/>
      <c r="O92" s="192"/>
      <c r="P92" s="192"/>
      <c r="Q92" s="200">
        <f t="shared" si="1"/>
        <v>999</v>
      </c>
      <c r="R92" s="205"/>
      <c r="S92" s="179"/>
      <c r="T92" s="25"/>
      <c r="U92" s="25"/>
    </row>
    <row r="93" spans="1:21" ht="18.75" customHeight="1">
      <c r="A93" s="181">
        <v>87</v>
      </c>
      <c r="B93" s="219"/>
      <c r="C93" s="219"/>
      <c r="D93" s="192"/>
      <c r="E93" s="220"/>
      <c r="F93" s="201"/>
      <c r="G93" s="201"/>
      <c r="H93" s="192"/>
      <c r="I93" s="192"/>
      <c r="J93" s="192"/>
      <c r="K93" s="206"/>
      <c r="L93" s="200"/>
      <c r="M93" s="209">
        <f t="shared" si="0"/>
        <v>999</v>
      </c>
      <c r="N93" s="200"/>
      <c r="O93" s="192"/>
      <c r="P93" s="192"/>
      <c r="Q93" s="200">
        <f t="shared" si="1"/>
        <v>999</v>
      </c>
      <c r="R93" s="205"/>
      <c r="S93" s="179"/>
      <c r="T93" s="25"/>
      <c r="U93" s="25"/>
    </row>
    <row r="94" spans="1:21" ht="18.75" customHeight="1">
      <c r="A94" s="181">
        <v>88</v>
      </c>
      <c r="B94" s="219"/>
      <c r="C94" s="219"/>
      <c r="D94" s="192"/>
      <c r="E94" s="220"/>
      <c r="F94" s="201"/>
      <c r="G94" s="201"/>
      <c r="H94" s="192"/>
      <c r="I94" s="192"/>
      <c r="J94" s="192"/>
      <c r="K94" s="206"/>
      <c r="L94" s="200"/>
      <c r="M94" s="209">
        <f t="shared" si="0"/>
        <v>999</v>
      </c>
      <c r="N94" s="200"/>
      <c r="O94" s="192"/>
      <c r="P94" s="192"/>
      <c r="Q94" s="200">
        <f t="shared" si="1"/>
        <v>999</v>
      </c>
      <c r="R94" s="205"/>
      <c r="S94" s="179"/>
      <c r="T94" s="25"/>
      <c r="U94" s="25"/>
    </row>
    <row r="95" spans="1:21" ht="18.75" customHeight="1">
      <c r="A95" s="181">
        <v>89</v>
      </c>
      <c r="B95" s="219"/>
      <c r="C95" s="219"/>
      <c r="D95" s="192"/>
      <c r="E95" s="220"/>
      <c r="F95" s="201"/>
      <c r="G95" s="201"/>
      <c r="H95" s="192"/>
      <c r="I95" s="192"/>
      <c r="J95" s="192"/>
      <c r="K95" s="206"/>
      <c r="L95" s="200"/>
      <c r="M95" s="209">
        <f t="shared" si="0"/>
        <v>999</v>
      </c>
      <c r="N95" s="200"/>
      <c r="O95" s="192"/>
      <c r="P95" s="192"/>
      <c r="Q95" s="200">
        <f t="shared" si="1"/>
        <v>999</v>
      </c>
      <c r="R95" s="205"/>
      <c r="S95" s="179"/>
      <c r="T95" s="25"/>
      <c r="U95" s="25"/>
    </row>
    <row r="96" spans="1:21" ht="18.75" customHeight="1">
      <c r="A96" s="181">
        <v>90</v>
      </c>
      <c r="B96" s="219"/>
      <c r="C96" s="219"/>
      <c r="D96" s="192"/>
      <c r="E96" s="220"/>
      <c r="F96" s="201"/>
      <c r="G96" s="201"/>
      <c r="H96" s="192"/>
      <c r="I96" s="192"/>
      <c r="J96" s="192"/>
      <c r="K96" s="206"/>
      <c r="L96" s="200"/>
      <c r="M96" s="209">
        <f t="shared" si="0"/>
        <v>999</v>
      </c>
      <c r="N96" s="200"/>
      <c r="O96" s="192"/>
      <c r="P96" s="192"/>
      <c r="Q96" s="200">
        <f t="shared" si="1"/>
        <v>999</v>
      </c>
      <c r="R96" s="205"/>
      <c r="S96" s="179"/>
      <c r="T96" s="25"/>
      <c r="U96" s="25"/>
    </row>
    <row r="97" spans="1:21" ht="18.75" customHeight="1">
      <c r="A97" s="181">
        <v>91</v>
      </c>
      <c r="B97" s="219"/>
      <c r="C97" s="219"/>
      <c r="D97" s="192"/>
      <c r="E97" s="220"/>
      <c r="F97" s="201"/>
      <c r="G97" s="201"/>
      <c r="H97" s="192"/>
      <c r="I97" s="192"/>
      <c r="J97" s="192"/>
      <c r="K97" s="206"/>
      <c r="L97" s="200"/>
      <c r="M97" s="209">
        <f t="shared" si="0"/>
        <v>999</v>
      </c>
      <c r="N97" s="200"/>
      <c r="O97" s="192"/>
      <c r="P97" s="192"/>
      <c r="Q97" s="200">
        <f t="shared" si="1"/>
        <v>999</v>
      </c>
      <c r="R97" s="205"/>
      <c r="S97" s="179"/>
      <c r="T97" s="25"/>
      <c r="U97" s="25"/>
    </row>
    <row r="98" spans="1:21" ht="18.75" customHeight="1">
      <c r="A98" s="181">
        <v>92</v>
      </c>
      <c r="B98" s="219"/>
      <c r="C98" s="219"/>
      <c r="D98" s="192"/>
      <c r="E98" s="220"/>
      <c r="F98" s="201"/>
      <c r="G98" s="201"/>
      <c r="H98" s="192"/>
      <c r="I98" s="192"/>
      <c r="J98" s="192"/>
      <c r="K98" s="206"/>
      <c r="L98" s="200"/>
      <c r="M98" s="209">
        <f t="shared" si="0"/>
        <v>999</v>
      </c>
      <c r="N98" s="200"/>
      <c r="O98" s="192"/>
      <c r="P98" s="192"/>
      <c r="Q98" s="200">
        <f t="shared" si="1"/>
        <v>999</v>
      </c>
      <c r="R98" s="205"/>
      <c r="S98" s="179"/>
      <c r="T98" s="25"/>
      <c r="U98" s="25"/>
    </row>
    <row r="99" spans="1:21" ht="18.75" customHeight="1">
      <c r="A99" s="181">
        <v>93</v>
      </c>
      <c r="B99" s="219"/>
      <c r="C99" s="219"/>
      <c r="D99" s="192"/>
      <c r="E99" s="220"/>
      <c r="F99" s="201"/>
      <c r="G99" s="201"/>
      <c r="H99" s="192"/>
      <c r="I99" s="192"/>
      <c r="J99" s="192"/>
      <c r="K99" s="206"/>
      <c r="L99" s="200"/>
      <c r="M99" s="209">
        <f t="shared" si="0"/>
        <v>999</v>
      </c>
      <c r="N99" s="200"/>
      <c r="O99" s="192"/>
      <c r="P99" s="192"/>
      <c r="Q99" s="200">
        <f t="shared" si="1"/>
        <v>999</v>
      </c>
      <c r="R99" s="205"/>
      <c r="S99" s="179"/>
      <c r="T99" s="25"/>
      <c r="U99" s="25"/>
    </row>
    <row r="100" spans="1:21" ht="18.75" customHeight="1">
      <c r="A100" s="181">
        <v>94</v>
      </c>
      <c r="B100" s="219"/>
      <c r="C100" s="219"/>
      <c r="D100" s="192"/>
      <c r="E100" s="220"/>
      <c r="F100" s="201"/>
      <c r="G100" s="201"/>
      <c r="H100" s="192"/>
      <c r="I100" s="192"/>
      <c r="J100" s="192"/>
      <c r="K100" s="206"/>
      <c r="L100" s="200"/>
      <c r="M100" s="209">
        <f t="shared" si="0"/>
        <v>999</v>
      </c>
      <c r="N100" s="200"/>
      <c r="O100" s="192"/>
      <c r="P100" s="192"/>
      <c r="Q100" s="200">
        <f t="shared" si="1"/>
        <v>999</v>
      </c>
      <c r="R100" s="205"/>
      <c r="S100" s="179"/>
      <c r="T100" s="25"/>
      <c r="U100" s="25"/>
    </row>
    <row r="101" spans="1:21" ht="18.75" customHeight="1">
      <c r="A101" s="181">
        <v>95</v>
      </c>
      <c r="B101" s="219"/>
      <c r="C101" s="219"/>
      <c r="D101" s="192"/>
      <c r="E101" s="220"/>
      <c r="F101" s="201"/>
      <c r="G101" s="201"/>
      <c r="H101" s="192"/>
      <c r="I101" s="192"/>
      <c r="J101" s="192"/>
      <c r="K101" s="206"/>
      <c r="L101" s="200"/>
      <c r="M101" s="209">
        <f t="shared" si="0"/>
        <v>999</v>
      </c>
      <c r="N101" s="200"/>
      <c r="O101" s="192"/>
      <c r="P101" s="192"/>
      <c r="Q101" s="200">
        <f t="shared" si="1"/>
        <v>999</v>
      </c>
      <c r="R101" s="205"/>
      <c r="S101" s="179"/>
      <c r="T101" s="25"/>
      <c r="U101" s="25"/>
    </row>
    <row r="102" spans="1:21" ht="18.75" customHeight="1">
      <c r="A102" s="181">
        <v>96</v>
      </c>
      <c r="B102" s="219"/>
      <c r="C102" s="219"/>
      <c r="D102" s="192"/>
      <c r="E102" s="220"/>
      <c r="F102" s="201"/>
      <c r="G102" s="201"/>
      <c r="H102" s="192"/>
      <c r="I102" s="192"/>
      <c r="J102" s="192"/>
      <c r="K102" s="206"/>
      <c r="L102" s="200"/>
      <c r="M102" s="209">
        <f t="shared" si="0"/>
        <v>999</v>
      </c>
      <c r="N102" s="200"/>
      <c r="O102" s="192"/>
      <c r="P102" s="192"/>
      <c r="Q102" s="200">
        <f t="shared" si="1"/>
        <v>999</v>
      </c>
      <c r="R102" s="205"/>
      <c r="S102" s="179"/>
      <c r="T102" s="25"/>
      <c r="U102" s="25"/>
    </row>
    <row r="103" spans="1:21" ht="18.75" customHeight="1">
      <c r="A103" s="181">
        <v>97</v>
      </c>
      <c r="B103" s="219"/>
      <c r="C103" s="219"/>
      <c r="D103" s="192"/>
      <c r="E103" s="220"/>
      <c r="F103" s="201"/>
      <c r="G103" s="201"/>
      <c r="H103" s="192"/>
      <c r="I103" s="192"/>
      <c r="J103" s="192"/>
      <c r="K103" s="206"/>
      <c r="L103" s="200"/>
      <c r="M103" s="209">
        <f t="shared" si="0"/>
        <v>999</v>
      </c>
      <c r="N103" s="200"/>
      <c r="O103" s="192"/>
      <c r="P103" s="192"/>
      <c r="Q103" s="200">
        <f t="shared" si="1"/>
        <v>999</v>
      </c>
      <c r="R103" s="205"/>
      <c r="S103" s="179"/>
      <c r="T103" s="25"/>
      <c r="U103" s="25"/>
    </row>
    <row r="104" spans="1:21" ht="18.75" customHeight="1">
      <c r="A104" s="181">
        <v>98</v>
      </c>
      <c r="B104" s="219"/>
      <c r="C104" s="219"/>
      <c r="D104" s="192"/>
      <c r="E104" s="220"/>
      <c r="F104" s="201"/>
      <c r="G104" s="201"/>
      <c r="H104" s="192"/>
      <c r="I104" s="192"/>
      <c r="J104" s="192"/>
      <c r="K104" s="206"/>
      <c r="L104" s="200"/>
      <c r="M104" s="209">
        <f t="shared" si="0"/>
        <v>999</v>
      </c>
      <c r="N104" s="200"/>
      <c r="O104" s="192"/>
      <c r="P104" s="192"/>
      <c r="Q104" s="200">
        <f t="shared" si="1"/>
        <v>999</v>
      </c>
      <c r="R104" s="205"/>
      <c r="S104" s="179"/>
      <c r="T104" s="25"/>
      <c r="U104" s="25"/>
    </row>
    <row r="105" spans="1:21" ht="18.75" customHeight="1">
      <c r="A105" s="181">
        <v>99</v>
      </c>
      <c r="B105" s="219"/>
      <c r="C105" s="219"/>
      <c r="D105" s="192"/>
      <c r="E105" s="220"/>
      <c r="F105" s="201"/>
      <c r="G105" s="201"/>
      <c r="H105" s="192"/>
      <c r="I105" s="192"/>
      <c r="J105" s="192"/>
      <c r="K105" s="206"/>
      <c r="L105" s="200"/>
      <c r="M105" s="209">
        <f t="shared" si="0"/>
        <v>999</v>
      </c>
      <c r="N105" s="200"/>
      <c r="O105" s="192"/>
      <c r="P105" s="192"/>
      <c r="Q105" s="200">
        <f t="shared" si="1"/>
        <v>999</v>
      </c>
      <c r="R105" s="205"/>
      <c r="S105" s="179"/>
      <c r="T105" s="25"/>
      <c r="U105" s="25"/>
    </row>
    <row r="106" spans="1:21" ht="18.75" customHeight="1">
      <c r="A106" s="181">
        <v>100</v>
      </c>
      <c r="B106" s="219"/>
      <c r="C106" s="219"/>
      <c r="D106" s="192"/>
      <c r="E106" s="220"/>
      <c r="F106" s="201"/>
      <c r="G106" s="201"/>
      <c r="H106" s="192"/>
      <c r="I106" s="192"/>
      <c r="J106" s="192"/>
      <c r="K106" s="206"/>
      <c r="L106" s="200"/>
      <c r="M106" s="209">
        <f t="shared" si="0"/>
        <v>999</v>
      </c>
      <c r="N106" s="200"/>
      <c r="O106" s="192"/>
      <c r="P106" s="192"/>
      <c r="Q106" s="200">
        <f t="shared" si="1"/>
        <v>999</v>
      </c>
      <c r="R106" s="205"/>
      <c r="S106" s="179"/>
      <c r="T106" s="25"/>
      <c r="U106" s="25"/>
    </row>
    <row r="107" spans="1:21" ht="18.75" customHeight="1">
      <c r="A107" s="181">
        <v>101</v>
      </c>
      <c r="B107" s="219"/>
      <c r="C107" s="219"/>
      <c r="D107" s="192"/>
      <c r="E107" s="220"/>
      <c r="F107" s="201"/>
      <c r="G107" s="201"/>
      <c r="H107" s="192"/>
      <c r="I107" s="192"/>
      <c r="J107" s="192"/>
      <c r="K107" s="206"/>
      <c r="L107" s="200"/>
      <c r="M107" s="209">
        <f t="shared" si="0"/>
        <v>999</v>
      </c>
      <c r="N107" s="200"/>
      <c r="O107" s="192"/>
      <c r="P107" s="192"/>
      <c r="Q107" s="200">
        <f t="shared" si="1"/>
        <v>999</v>
      </c>
      <c r="R107" s="205"/>
      <c r="S107" s="179"/>
      <c r="T107" s="25"/>
      <c r="U107" s="25"/>
    </row>
    <row r="108" spans="1:21" ht="18.75" customHeight="1">
      <c r="A108" s="181">
        <v>102</v>
      </c>
      <c r="B108" s="219"/>
      <c r="C108" s="219"/>
      <c r="D108" s="192"/>
      <c r="E108" s="220"/>
      <c r="F108" s="201"/>
      <c r="G108" s="201"/>
      <c r="H108" s="192"/>
      <c r="I108" s="192"/>
      <c r="J108" s="192"/>
      <c r="K108" s="206"/>
      <c r="L108" s="200"/>
      <c r="M108" s="209">
        <f t="shared" si="0"/>
        <v>999</v>
      </c>
      <c r="N108" s="200"/>
      <c r="O108" s="192"/>
      <c r="P108" s="192"/>
      <c r="Q108" s="200">
        <f t="shared" si="1"/>
        <v>999</v>
      </c>
      <c r="R108" s="205"/>
      <c r="S108" s="179"/>
      <c r="T108" s="25"/>
      <c r="U108" s="25"/>
    </row>
    <row r="109" spans="1:21" ht="18.75" customHeight="1">
      <c r="A109" s="181">
        <v>103</v>
      </c>
      <c r="B109" s="219"/>
      <c r="C109" s="219"/>
      <c r="D109" s="192"/>
      <c r="E109" s="220"/>
      <c r="F109" s="201"/>
      <c r="G109" s="201"/>
      <c r="H109" s="192"/>
      <c r="I109" s="192"/>
      <c r="J109" s="192"/>
      <c r="K109" s="206"/>
      <c r="L109" s="200"/>
      <c r="M109" s="209">
        <f t="shared" si="0"/>
        <v>999</v>
      </c>
      <c r="N109" s="200"/>
      <c r="O109" s="192"/>
      <c r="P109" s="192"/>
      <c r="Q109" s="200">
        <f t="shared" si="1"/>
        <v>999</v>
      </c>
      <c r="R109" s="205"/>
      <c r="S109" s="179"/>
      <c r="T109" s="25"/>
      <c r="U109" s="25"/>
    </row>
    <row r="110" spans="1:21" ht="18.75" customHeight="1">
      <c r="A110" s="181">
        <v>104</v>
      </c>
      <c r="B110" s="219"/>
      <c r="C110" s="219"/>
      <c r="D110" s="192"/>
      <c r="E110" s="220"/>
      <c r="F110" s="201"/>
      <c r="G110" s="201"/>
      <c r="H110" s="192"/>
      <c r="I110" s="192"/>
      <c r="J110" s="192"/>
      <c r="K110" s="206"/>
      <c r="L110" s="200"/>
      <c r="M110" s="209">
        <f t="shared" si="0"/>
        <v>999</v>
      </c>
      <c r="N110" s="200"/>
      <c r="O110" s="192"/>
      <c r="P110" s="192"/>
      <c r="Q110" s="200">
        <f t="shared" si="1"/>
        <v>999</v>
      </c>
      <c r="R110" s="205"/>
      <c r="S110" s="179"/>
      <c r="T110" s="25"/>
      <c r="U110" s="25"/>
    </row>
    <row r="111" spans="1:21" ht="18.75" customHeight="1">
      <c r="A111" s="181">
        <v>105</v>
      </c>
      <c r="B111" s="219"/>
      <c r="C111" s="219"/>
      <c r="D111" s="192"/>
      <c r="E111" s="220"/>
      <c r="F111" s="201"/>
      <c r="G111" s="201"/>
      <c r="H111" s="192"/>
      <c r="I111" s="192"/>
      <c r="J111" s="192"/>
      <c r="K111" s="206"/>
      <c r="L111" s="200"/>
      <c r="M111" s="209">
        <f t="shared" si="0"/>
        <v>999</v>
      </c>
      <c r="N111" s="200"/>
      <c r="O111" s="192"/>
      <c r="P111" s="192"/>
      <c r="Q111" s="200">
        <f t="shared" si="1"/>
        <v>999</v>
      </c>
      <c r="R111" s="205"/>
      <c r="S111" s="179"/>
      <c r="T111" s="25"/>
      <c r="U111" s="25"/>
    </row>
    <row r="112" spans="1:21" ht="18.75" customHeight="1">
      <c r="A112" s="181">
        <v>106</v>
      </c>
      <c r="B112" s="219"/>
      <c r="C112" s="219"/>
      <c r="D112" s="192"/>
      <c r="E112" s="220"/>
      <c r="F112" s="201"/>
      <c r="G112" s="201"/>
      <c r="H112" s="192"/>
      <c r="I112" s="192"/>
      <c r="J112" s="192"/>
      <c r="K112" s="206"/>
      <c r="L112" s="200"/>
      <c r="M112" s="209">
        <f t="shared" si="0"/>
        <v>999</v>
      </c>
      <c r="N112" s="200"/>
      <c r="O112" s="192"/>
      <c r="P112" s="192"/>
      <c r="Q112" s="200">
        <f t="shared" si="1"/>
        <v>999</v>
      </c>
      <c r="R112" s="205"/>
      <c r="S112" s="179"/>
      <c r="T112" s="25"/>
      <c r="U112" s="25"/>
    </row>
    <row r="113" spans="1:21" ht="18.75" customHeight="1">
      <c r="A113" s="181">
        <v>107</v>
      </c>
      <c r="B113" s="219"/>
      <c r="C113" s="219"/>
      <c r="D113" s="192"/>
      <c r="E113" s="220"/>
      <c r="F113" s="201"/>
      <c r="G113" s="201"/>
      <c r="H113" s="192"/>
      <c r="I113" s="192"/>
      <c r="J113" s="192"/>
      <c r="K113" s="206"/>
      <c r="L113" s="200"/>
      <c r="M113" s="209">
        <f t="shared" si="0"/>
        <v>999</v>
      </c>
      <c r="N113" s="200"/>
      <c r="O113" s="192"/>
      <c r="P113" s="192"/>
      <c r="Q113" s="200">
        <f t="shared" si="1"/>
        <v>999</v>
      </c>
      <c r="R113" s="205"/>
      <c r="S113" s="179"/>
      <c r="T113" s="25"/>
      <c r="U113" s="25"/>
    </row>
    <row r="114" spans="1:21" ht="18.75" customHeight="1">
      <c r="A114" s="181">
        <v>108</v>
      </c>
      <c r="B114" s="219"/>
      <c r="C114" s="219"/>
      <c r="D114" s="192"/>
      <c r="E114" s="220"/>
      <c r="F114" s="201"/>
      <c r="G114" s="201"/>
      <c r="H114" s="192"/>
      <c r="I114" s="192"/>
      <c r="J114" s="192"/>
      <c r="K114" s="206"/>
      <c r="L114" s="200"/>
      <c r="M114" s="209">
        <f t="shared" si="0"/>
        <v>999</v>
      </c>
      <c r="N114" s="200"/>
      <c r="O114" s="192"/>
      <c r="P114" s="192"/>
      <c r="Q114" s="200">
        <f t="shared" si="1"/>
        <v>999</v>
      </c>
      <c r="R114" s="205"/>
      <c r="S114" s="179"/>
      <c r="T114" s="25"/>
      <c r="U114" s="25"/>
    </row>
    <row r="115" spans="1:21" ht="18.75" customHeight="1">
      <c r="A115" s="181">
        <v>109</v>
      </c>
      <c r="B115" s="219"/>
      <c r="C115" s="219"/>
      <c r="D115" s="192"/>
      <c r="E115" s="220"/>
      <c r="F115" s="201"/>
      <c r="G115" s="201"/>
      <c r="H115" s="192"/>
      <c r="I115" s="192"/>
      <c r="J115" s="192"/>
      <c r="K115" s="206"/>
      <c r="L115" s="200"/>
      <c r="M115" s="209">
        <f t="shared" si="0"/>
        <v>999</v>
      </c>
      <c r="N115" s="200"/>
      <c r="O115" s="192"/>
      <c r="P115" s="192"/>
      <c r="Q115" s="200">
        <f t="shared" si="1"/>
        <v>999</v>
      </c>
      <c r="R115" s="205"/>
      <c r="S115" s="179"/>
      <c r="T115" s="25"/>
      <c r="U115" s="25"/>
    </row>
    <row r="116" spans="1:21" ht="18.75" customHeight="1">
      <c r="A116" s="181">
        <v>110</v>
      </c>
      <c r="B116" s="219"/>
      <c r="C116" s="219"/>
      <c r="D116" s="192"/>
      <c r="E116" s="220"/>
      <c r="F116" s="201"/>
      <c r="G116" s="201"/>
      <c r="H116" s="192"/>
      <c r="I116" s="192"/>
      <c r="J116" s="192"/>
      <c r="K116" s="206"/>
      <c r="L116" s="200"/>
      <c r="M116" s="209">
        <f t="shared" si="0"/>
        <v>999</v>
      </c>
      <c r="N116" s="200"/>
      <c r="O116" s="192"/>
      <c r="P116" s="192"/>
      <c r="Q116" s="200">
        <f t="shared" si="1"/>
        <v>999</v>
      </c>
      <c r="R116" s="205"/>
      <c r="S116" s="179"/>
      <c r="T116" s="25"/>
      <c r="U116" s="25"/>
    </row>
    <row r="117" spans="1:21" ht="18.75" customHeight="1">
      <c r="A117" s="181">
        <v>111</v>
      </c>
      <c r="B117" s="219"/>
      <c r="C117" s="219"/>
      <c r="D117" s="192"/>
      <c r="E117" s="220"/>
      <c r="F117" s="201"/>
      <c r="G117" s="201"/>
      <c r="H117" s="192"/>
      <c r="I117" s="192"/>
      <c r="J117" s="192"/>
      <c r="K117" s="206"/>
      <c r="L117" s="200"/>
      <c r="M117" s="209">
        <f t="shared" si="0"/>
        <v>999</v>
      </c>
      <c r="N117" s="200"/>
      <c r="O117" s="192"/>
      <c r="P117" s="192"/>
      <c r="Q117" s="200">
        <f t="shared" si="1"/>
        <v>999</v>
      </c>
      <c r="R117" s="205"/>
      <c r="S117" s="179"/>
      <c r="T117" s="25"/>
      <c r="U117" s="25"/>
    </row>
    <row r="118" spans="1:21" ht="18.75" customHeight="1">
      <c r="A118" s="181">
        <v>112</v>
      </c>
      <c r="B118" s="219"/>
      <c r="C118" s="219"/>
      <c r="D118" s="192"/>
      <c r="E118" s="220"/>
      <c r="F118" s="201"/>
      <c r="G118" s="201"/>
      <c r="H118" s="192"/>
      <c r="I118" s="192"/>
      <c r="J118" s="192"/>
      <c r="K118" s="206"/>
      <c r="L118" s="200"/>
      <c r="M118" s="209">
        <f t="shared" si="0"/>
        <v>999</v>
      </c>
      <c r="N118" s="200"/>
      <c r="O118" s="192"/>
      <c r="P118" s="192"/>
      <c r="Q118" s="200">
        <f t="shared" si="1"/>
        <v>999</v>
      </c>
      <c r="R118" s="205"/>
      <c r="S118" s="179"/>
      <c r="T118" s="25"/>
      <c r="U118" s="25"/>
    </row>
    <row r="119" spans="1:21" ht="18.75" customHeight="1">
      <c r="A119" s="181">
        <v>113</v>
      </c>
      <c r="B119" s="219"/>
      <c r="C119" s="219"/>
      <c r="D119" s="192"/>
      <c r="E119" s="220"/>
      <c r="F119" s="201"/>
      <c r="G119" s="201"/>
      <c r="H119" s="192"/>
      <c r="I119" s="192"/>
      <c r="J119" s="192"/>
      <c r="K119" s="206"/>
      <c r="L119" s="200"/>
      <c r="M119" s="209">
        <f t="shared" si="0"/>
        <v>999</v>
      </c>
      <c r="N119" s="200"/>
      <c r="O119" s="192"/>
      <c r="P119" s="192"/>
      <c r="Q119" s="200">
        <f t="shared" si="1"/>
        <v>999</v>
      </c>
      <c r="R119" s="205"/>
      <c r="S119" s="179"/>
      <c r="T119" s="25"/>
      <c r="U119" s="25"/>
    </row>
    <row r="120" spans="1:21" ht="18.75" customHeight="1">
      <c r="A120" s="181">
        <v>114</v>
      </c>
      <c r="B120" s="219"/>
      <c r="C120" s="219"/>
      <c r="D120" s="192"/>
      <c r="E120" s="220"/>
      <c r="F120" s="201"/>
      <c r="G120" s="201"/>
      <c r="H120" s="192"/>
      <c r="I120" s="192"/>
      <c r="J120" s="192"/>
      <c r="K120" s="206"/>
      <c r="L120" s="200"/>
      <c r="M120" s="209">
        <f t="shared" si="0"/>
        <v>999</v>
      </c>
      <c r="N120" s="200"/>
      <c r="O120" s="192"/>
      <c r="P120" s="192"/>
      <c r="Q120" s="200">
        <f t="shared" si="1"/>
        <v>999</v>
      </c>
      <c r="R120" s="205"/>
      <c r="S120" s="179"/>
      <c r="T120" s="25"/>
      <c r="U120" s="25"/>
    </row>
    <row r="121" spans="1:21" ht="18.75" customHeight="1">
      <c r="A121" s="181">
        <v>115</v>
      </c>
      <c r="B121" s="219"/>
      <c r="C121" s="219"/>
      <c r="D121" s="192"/>
      <c r="E121" s="220"/>
      <c r="F121" s="201"/>
      <c r="G121" s="201"/>
      <c r="H121" s="192"/>
      <c r="I121" s="192"/>
      <c r="J121" s="192"/>
      <c r="K121" s="206"/>
      <c r="L121" s="200"/>
      <c r="M121" s="209">
        <f t="shared" si="0"/>
        <v>999</v>
      </c>
      <c r="N121" s="200"/>
      <c r="O121" s="192"/>
      <c r="P121" s="192"/>
      <c r="Q121" s="200">
        <f t="shared" si="1"/>
        <v>999</v>
      </c>
      <c r="R121" s="205"/>
      <c r="S121" s="179"/>
      <c r="T121" s="25"/>
      <c r="U121" s="25"/>
    </row>
    <row r="122" spans="1:21" ht="18.75" customHeight="1">
      <c r="A122" s="181">
        <v>116</v>
      </c>
      <c r="B122" s="219"/>
      <c r="C122" s="219"/>
      <c r="D122" s="192"/>
      <c r="E122" s="220"/>
      <c r="F122" s="201"/>
      <c r="G122" s="201"/>
      <c r="H122" s="192"/>
      <c r="I122" s="192"/>
      <c r="J122" s="192"/>
      <c r="K122" s="206"/>
      <c r="L122" s="200"/>
      <c r="M122" s="209">
        <f t="shared" si="0"/>
        <v>999</v>
      </c>
      <c r="N122" s="200"/>
      <c r="O122" s="192"/>
      <c r="P122" s="192"/>
      <c r="Q122" s="200">
        <f t="shared" si="1"/>
        <v>999</v>
      </c>
      <c r="R122" s="205"/>
      <c r="S122" s="179"/>
      <c r="T122" s="25"/>
      <c r="U122" s="25"/>
    </row>
    <row r="123" spans="1:21" ht="18.75" customHeight="1">
      <c r="A123" s="181">
        <v>117</v>
      </c>
      <c r="B123" s="219"/>
      <c r="C123" s="219"/>
      <c r="D123" s="192"/>
      <c r="E123" s="220"/>
      <c r="F123" s="201"/>
      <c r="G123" s="201"/>
      <c r="H123" s="192"/>
      <c r="I123" s="192"/>
      <c r="J123" s="192"/>
      <c r="K123" s="206"/>
      <c r="L123" s="200"/>
      <c r="M123" s="209">
        <f t="shared" si="0"/>
        <v>999</v>
      </c>
      <c r="N123" s="200"/>
      <c r="O123" s="192"/>
      <c r="P123" s="192"/>
      <c r="Q123" s="200">
        <f t="shared" si="1"/>
        <v>999</v>
      </c>
      <c r="R123" s="205"/>
      <c r="S123" s="179"/>
      <c r="T123" s="25"/>
      <c r="U123" s="25"/>
    </row>
    <row r="124" spans="1:21" ht="18.75" customHeight="1">
      <c r="A124" s="181">
        <v>118</v>
      </c>
      <c r="B124" s="219"/>
      <c r="C124" s="219"/>
      <c r="D124" s="192"/>
      <c r="E124" s="220"/>
      <c r="F124" s="201"/>
      <c r="G124" s="201"/>
      <c r="H124" s="192"/>
      <c r="I124" s="192"/>
      <c r="J124" s="192"/>
      <c r="K124" s="206"/>
      <c r="L124" s="200"/>
      <c r="M124" s="209">
        <f t="shared" si="0"/>
        <v>999</v>
      </c>
      <c r="N124" s="200"/>
      <c r="O124" s="192"/>
      <c r="P124" s="192"/>
      <c r="Q124" s="200">
        <f t="shared" si="1"/>
        <v>999</v>
      </c>
      <c r="R124" s="205"/>
      <c r="S124" s="179"/>
      <c r="T124" s="25"/>
      <c r="U124" s="25"/>
    </row>
    <row r="125" spans="1:21" ht="18.75" customHeight="1">
      <c r="A125" s="181">
        <v>119</v>
      </c>
      <c r="B125" s="219"/>
      <c r="C125" s="219"/>
      <c r="D125" s="192"/>
      <c r="E125" s="220"/>
      <c r="F125" s="235"/>
      <c r="G125" s="236"/>
      <c r="H125" s="237"/>
      <c r="I125" s="192"/>
      <c r="J125" s="205"/>
      <c r="K125" s="238"/>
      <c r="L125" s="239"/>
      <c r="M125" s="241">
        <f t="shared" si="0"/>
        <v>999</v>
      </c>
      <c r="N125" s="239"/>
      <c r="O125" s="192"/>
      <c r="P125" s="205"/>
      <c r="Q125" s="243">
        <f t="shared" si="1"/>
        <v>999</v>
      </c>
      <c r="R125" s="244"/>
      <c r="S125" s="179"/>
      <c r="T125" s="25"/>
      <c r="U125" s="25"/>
    </row>
    <row r="126" spans="1:21" ht="18.75" customHeight="1">
      <c r="A126" s="181">
        <v>120</v>
      </c>
      <c r="B126" s="219"/>
      <c r="C126" s="219"/>
      <c r="D126" s="192"/>
      <c r="E126" s="220"/>
      <c r="F126" s="235"/>
      <c r="G126" s="236"/>
      <c r="H126" s="237"/>
      <c r="I126" s="192"/>
      <c r="J126" s="205"/>
      <c r="K126" s="238"/>
      <c r="L126" s="239"/>
      <c r="M126" s="241">
        <f t="shared" si="0"/>
        <v>999</v>
      </c>
      <c r="N126" s="239"/>
      <c r="O126" s="192"/>
      <c r="P126" s="205"/>
      <c r="Q126" s="243">
        <f t="shared" si="1"/>
        <v>999</v>
      </c>
      <c r="R126" s="244"/>
      <c r="S126" s="179"/>
      <c r="T126" s="25"/>
      <c r="U126" s="25"/>
    </row>
    <row r="127" spans="1:21" ht="18.75" customHeight="1">
      <c r="A127" s="181">
        <v>121</v>
      </c>
      <c r="B127" s="219"/>
      <c r="C127" s="219"/>
      <c r="D127" s="192"/>
      <c r="E127" s="220"/>
      <c r="F127" s="235"/>
      <c r="G127" s="236"/>
      <c r="H127" s="237"/>
      <c r="I127" s="192"/>
      <c r="J127" s="205"/>
      <c r="K127" s="238"/>
      <c r="L127" s="239"/>
      <c r="M127" s="241">
        <f t="shared" si="0"/>
        <v>999</v>
      </c>
      <c r="N127" s="239"/>
      <c r="O127" s="192"/>
      <c r="P127" s="205"/>
      <c r="Q127" s="243">
        <f t="shared" si="1"/>
        <v>999</v>
      </c>
      <c r="R127" s="244"/>
      <c r="S127" s="179"/>
      <c r="T127" s="25"/>
      <c r="U127" s="25"/>
    </row>
    <row r="128" spans="1:21" ht="18.75" customHeight="1">
      <c r="A128" s="181">
        <v>122</v>
      </c>
      <c r="B128" s="219"/>
      <c r="C128" s="219"/>
      <c r="D128" s="192"/>
      <c r="E128" s="220"/>
      <c r="F128" s="235"/>
      <c r="G128" s="236"/>
      <c r="H128" s="237"/>
      <c r="I128" s="192"/>
      <c r="J128" s="205"/>
      <c r="K128" s="238"/>
      <c r="L128" s="239"/>
      <c r="M128" s="241">
        <f t="shared" si="0"/>
        <v>999</v>
      </c>
      <c r="N128" s="239"/>
      <c r="O128" s="192"/>
      <c r="P128" s="205"/>
      <c r="Q128" s="243">
        <f t="shared" si="1"/>
        <v>999</v>
      </c>
      <c r="R128" s="244"/>
      <c r="S128" s="179"/>
      <c r="T128" s="25"/>
      <c r="U128" s="25"/>
    </row>
    <row r="129" spans="1:21" ht="18.75" customHeight="1">
      <c r="A129" s="181">
        <v>123</v>
      </c>
      <c r="B129" s="219"/>
      <c r="C129" s="219"/>
      <c r="D129" s="192"/>
      <c r="E129" s="220"/>
      <c r="F129" s="235"/>
      <c r="G129" s="236"/>
      <c r="H129" s="237"/>
      <c r="I129" s="192"/>
      <c r="J129" s="205"/>
      <c r="K129" s="238"/>
      <c r="L129" s="239"/>
      <c r="M129" s="241">
        <f t="shared" si="0"/>
        <v>999</v>
      </c>
      <c r="N129" s="239"/>
      <c r="O129" s="192"/>
      <c r="P129" s="205"/>
      <c r="Q129" s="243">
        <f t="shared" si="1"/>
        <v>999</v>
      </c>
      <c r="R129" s="244"/>
      <c r="S129" s="179"/>
      <c r="T129" s="25"/>
      <c r="U129" s="25"/>
    </row>
    <row r="130" spans="1:21" ht="18.75" customHeight="1">
      <c r="A130" s="181">
        <v>124</v>
      </c>
      <c r="B130" s="219"/>
      <c r="C130" s="219"/>
      <c r="D130" s="192"/>
      <c r="E130" s="220"/>
      <c r="F130" s="235"/>
      <c r="G130" s="236"/>
      <c r="H130" s="237"/>
      <c r="I130" s="192"/>
      <c r="J130" s="205"/>
      <c r="K130" s="238"/>
      <c r="L130" s="239"/>
      <c r="M130" s="241">
        <f t="shared" si="0"/>
        <v>999</v>
      </c>
      <c r="N130" s="239"/>
      <c r="O130" s="192"/>
      <c r="P130" s="205"/>
      <c r="Q130" s="243">
        <f t="shared" si="1"/>
        <v>999</v>
      </c>
      <c r="R130" s="244"/>
      <c r="S130" s="179"/>
      <c r="T130" s="25"/>
      <c r="U130" s="25"/>
    </row>
    <row r="131" spans="1:21" ht="18.75" customHeight="1">
      <c r="A131" s="181">
        <v>125</v>
      </c>
      <c r="B131" s="219"/>
      <c r="C131" s="219"/>
      <c r="D131" s="192"/>
      <c r="E131" s="220"/>
      <c r="F131" s="235"/>
      <c r="G131" s="236"/>
      <c r="H131" s="237"/>
      <c r="I131" s="192"/>
      <c r="J131" s="205"/>
      <c r="K131" s="238"/>
      <c r="L131" s="239"/>
      <c r="M131" s="241">
        <f t="shared" si="0"/>
        <v>999</v>
      </c>
      <c r="N131" s="239"/>
      <c r="O131" s="192"/>
      <c r="P131" s="205"/>
      <c r="Q131" s="243">
        <f t="shared" si="1"/>
        <v>999</v>
      </c>
      <c r="R131" s="244"/>
      <c r="S131" s="179"/>
      <c r="T131" s="25"/>
      <c r="U131" s="25"/>
    </row>
    <row r="132" spans="1:21" ht="18.75" customHeight="1">
      <c r="A132" s="181">
        <v>126</v>
      </c>
      <c r="B132" s="219"/>
      <c r="C132" s="219"/>
      <c r="D132" s="192"/>
      <c r="E132" s="220"/>
      <c r="F132" s="235"/>
      <c r="G132" s="236"/>
      <c r="H132" s="237"/>
      <c r="I132" s="192"/>
      <c r="J132" s="205"/>
      <c r="K132" s="238"/>
      <c r="L132" s="239"/>
      <c r="M132" s="241">
        <f t="shared" si="0"/>
        <v>999</v>
      </c>
      <c r="N132" s="239"/>
      <c r="O132" s="192"/>
      <c r="P132" s="205"/>
      <c r="Q132" s="243">
        <f t="shared" si="1"/>
        <v>999</v>
      </c>
      <c r="R132" s="244"/>
      <c r="S132" s="179"/>
      <c r="T132" s="25"/>
      <c r="U132" s="25"/>
    </row>
    <row r="133" spans="1:21" ht="18.75" customHeight="1">
      <c r="A133" s="181">
        <v>127</v>
      </c>
      <c r="B133" s="219"/>
      <c r="C133" s="219"/>
      <c r="D133" s="192"/>
      <c r="E133" s="220"/>
      <c r="F133" s="235"/>
      <c r="G133" s="236"/>
      <c r="H133" s="237"/>
      <c r="I133" s="192"/>
      <c r="J133" s="205"/>
      <c r="K133" s="238"/>
      <c r="L133" s="239"/>
      <c r="M133" s="241">
        <f t="shared" si="0"/>
        <v>999</v>
      </c>
      <c r="N133" s="239"/>
      <c r="O133" s="192"/>
      <c r="P133" s="205"/>
      <c r="Q133" s="243">
        <f t="shared" si="1"/>
        <v>999</v>
      </c>
      <c r="R133" s="244"/>
      <c r="S133" s="179"/>
      <c r="T133" s="25"/>
      <c r="U133" s="25"/>
    </row>
    <row r="134" spans="1:21" ht="18.75" customHeight="1">
      <c r="A134" s="181">
        <v>128</v>
      </c>
      <c r="B134" s="219"/>
      <c r="C134" s="219"/>
      <c r="D134" s="192"/>
      <c r="E134" s="220"/>
      <c r="F134" s="235"/>
      <c r="G134" s="236"/>
      <c r="H134" s="237"/>
      <c r="I134" s="192"/>
      <c r="J134" s="205"/>
      <c r="K134" s="238"/>
      <c r="L134" s="239"/>
      <c r="M134" s="241">
        <f t="shared" si="0"/>
        <v>999</v>
      </c>
      <c r="N134" s="239"/>
      <c r="O134" s="192"/>
      <c r="P134" s="205"/>
      <c r="Q134" s="243">
        <f t="shared" si="1"/>
        <v>999</v>
      </c>
      <c r="R134" s="244"/>
      <c r="S134" s="179"/>
      <c r="T134" s="25"/>
      <c r="U134" s="25"/>
    </row>
  </sheetData>
  <sheetProtection/>
  <mergeCells count="5">
    <mergeCell ref="A1:E1"/>
    <mergeCell ref="F1:R1"/>
    <mergeCell ref="A3:C3"/>
    <mergeCell ref="A5:B5"/>
    <mergeCell ref="A2:D2"/>
  </mergeCells>
  <conditionalFormatting sqref="K7 K9:K17 K19:K20 K25:K32">
    <cfRule type="cellIs" priority="1" dxfId="3" operator="equal" stopIfTrue="1">
      <formula>"Z"</formula>
    </cfRule>
  </conditionalFormatting>
  <conditionalFormatting sqref="K7 K9:K17 K19:K20 K25:K32">
    <cfRule type="cellIs" priority="2" dxfId="3" operator="equal" stopIfTrue="1">
      <formula>"Z"</formula>
    </cfRule>
  </conditionalFormatting>
  <conditionalFormatting sqref="K8 K27:K31">
    <cfRule type="cellIs" priority="3" dxfId="3" operator="equal" stopIfTrue="1">
      <formula>"Z"</formula>
    </cfRule>
  </conditionalFormatting>
  <conditionalFormatting sqref="K8 K27:K31">
    <cfRule type="cellIs" priority="4" dxfId="3" operator="equal" stopIfTrue="1">
      <formula>"Z"</formula>
    </cfRule>
  </conditionalFormatting>
  <conditionalFormatting sqref="K8 K27:K31">
    <cfRule type="cellIs" priority="5" dxfId="3" operator="equal" stopIfTrue="1">
      <formula>"Z"</formula>
    </cfRule>
  </conditionalFormatting>
  <conditionalFormatting sqref="K17:K134">
    <cfRule type="cellIs" priority="6" dxfId="3" operator="equal" stopIfTrue="1">
      <formula>"Z"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U79"/>
  <sheetViews>
    <sheetView showGridLines="0" tabSelected="1" zoomScalePageLayoutView="0" workbookViewId="0" topLeftCell="A1">
      <selection activeCell="P9" sqref="P9"/>
    </sheetView>
  </sheetViews>
  <sheetFormatPr defaultColWidth="17.28125" defaultRowHeight="15.75" customHeight="1"/>
  <cols>
    <col min="1" max="1" width="3.28125" style="0" customWidth="1"/>
    <col min="2" max="2" width="0.42578125" style="0" customWidth="1"/>
    <col min="3" max="3" width="3.28125" style="0" customWidth="1"/>
    <col min="4" max="4" width="1.7109375" style="0" customWidth="1"/>
    <col min="5" max="5" width="11.8515625" style="0" customWidth="1"/>
    <col min="6" max="6" width="7.8515625" style="0" customWidth="1"/>
    <col min="7" max="7" width="4.00390625" style="0" customWidth="1"/>
    <col min="8" max="8" width="12.00390625" style="0" customWidth="1"/>
    <col min="9" max="9" width="1.7109375" style="0" customWidth="1"/>
    <col min="10" max="10" width="12.00390625" style="0" customWidth="1"/>
    <col min="11" max="11" width="1.7109375" style="0" customWidth="1"/>
    <col min="12" max="12" width="9.140625" style="0" customWidth="1"/>
    <col min="13" max="13" width="1.7109375" style="0" customWidth="1"/>
    <col min="14" max="14" width="9.8515625" style="0" customWidth="1"/>
    <col min="15" max="15" width="1.8515625" style="0" customWidth="1"/>
    <col min="16" max="16" width="12.00390625" style="0" customWidth="1"/>
    <col min="17" max="17" width="1.7109375" style="0" hidden="1" customWidth="1"/>
    <col min="18" max="18" width="9.140625" style="0" hidden="1" customWidth="1"/>
    <col min="19" max="19" width="8.7109375" style="0" customWidth="1"/>
    <col min="20" max="20" width="53.140625" style="0" customWidth="1"/>
    <col min="21" max="21" width="9.140625" style="0" hidden="1" customWidth="1"/>
  </cols>
  <sheetData>
    <row r="1" spans="1:21" ht="21.75" customHeight="1">
      <c r="A1" s="338" t="str">
        <f>'Week SetUp'!A6</f>
        <v>Ζ΄ ΕΝΩΣΗ</v>
      </c>
      <c r="B1" s="327"/>
      <c r="C1" s="327"/>
      <c r="D1" s="327"/>
      <c r="E1" s="327"/>
      <c r="F1" s="327"/>
      <c r="G1" s="1"/>
      <c r="H1" s="1"/>
      <c r="I1" s="2"/>
      <c r="J1" s="335" t="str">
        <f>'Week SetUp'!A12</f>
        <v>ΓΥΝΑΙΚΩΝ</v>
      </c>
      <c r="K1" s="327"/>
      <c r="L1" s="327"/>
      <c r="M1" s="3"/>
      <c r="N1" s="6"/>
      <c r="O1" s="2"/>
      <c r="P1" s="1"/>
      <c r="Q1" s="3"/>
      <c r="R1" s="7"/>
      <c r="S1" s="349"/>
      <c r="T1" s="349"/>
      <c r="U1" s="7"/>
    </row>
    <row r="2" spans="1:21" ht="12.75" customHeight="1">
      <c r="A2" s="337" t="str">
        <f>'Week SetUp'!$A$8</f>
        <v>3ο Παγκρήτιο Βετεράνων Ιεράπετρα</v>
      </c>
      <c r="B2" s="327"/>
      <c r="C2" s="327"/>
      <c r="D2" s="327"/>
      <c r="E2" s="327"/>
      <c r="F2" s="10"/>
      <c r="G2" s="12"/>
      <c r="H2" s="12"/>
      <c r="I2" s="14"/>
      <c r="J2" s="334" t="s">
        <v>0</v>
      </c>
      <c r="K2" s="327"/>
      <c r="L2" s="327"/>
      <c r="M2" s="19"/>
      <c r="N2" s="12"/>
      <c r="O2" s="14"/>
      <c r="P2" s="12"/>
      <c r="Q2" s="19"/>
      <c r="R2" s="5"/>
      <c r="S2" s="350"/>
      <c r="T2" s="350"/>
      <c r="U2" s="5"/>
    </row>
    <row r="3" spans="1:21" ht="11.25" customHeight="1">
      <c r="A3" s="20" t="s">
        <v>1</v>
      </c>
      <c r="B3" s="20"/>
      <c r="C3" s="20"/>
      <c r="D3" s="20"/>
      <c r="E3" s="20"/>
      <c r="F3" s="20" t="s">
        <v>2</v>
      </c>
      <c r="G3" s="20"/>
      <c r="H3" s="20"/>
      <c r="I3" s="21"/>
      <c r="J3" s="22" t="s">
        <v>3</v>
      </c>
      <c r="K3" s="21"/>
      <c r="L3" s="20" t="s">
        <v>4</v>
      </c>
      <c r="M3" s="23"/>
      <c r="N3" s="20"/>
      <c r="O3" s="21"/>
      <c r="P3" s="24" t="s">
        <v>5</v>
      </c>
      <c r="Q3" s="4"/>
      <c r="R3" s="4"/>
      <c r="S3" s="348"/>
      <c r="T3" s="351"/>
      <c r="U3" s="25"/>
    </row>
    <row r="4" spans="1:21" ht="11.25" customHeight="1" thickBot="1">
      <c r="A4" s="331" t="str">
        <f>'Week SetUp'!$A$10</f>
        <v>30-31/5 &amp;1/6 </v>
      </c>
      <c r="B4" s="332"/>
      <c r="C4" s="332"/>
      <c r="D4" s="26"/>
      <c r="E4" s="26"/>
      <c r="F4" s="26" t="str">
        <f>'Week SetUp'!$C$10</f>
        <v>Γ.Σ. ΛΙΒΥΚΟΣ</v>
      </c>
      <c r="G4" s="27"/>
      <c r="H4" s="26"/>
      <c r="I4" s="28"/>
      <c r="J4" s="29" t="str">
        <f>'Week SetUp'!$D$10</f>
        <v>ΙΕΡΑΠΕΤΡΑ</v>
      </c>
      <c r="K4" s="28"/>
      <c r="L4" s="30" t="str">
        <f>'Week SetUp'!$A$12</f>
        <v>ΓΥΝΑΙΚΩΝ</v>
      </c>
      <c r="M4" s="31"/>
      <c r="N4" s="336" t="str">
        <f>'Week SetUp'!$E$10</f>
        <v>Μ. ΜΟΥΤΣΑΚΗ &amp; Ν. ΚΑΛΥΒΑΣ</v>
      </c>
      <c r="O4" s="347"/>
      <c r="P4" s="347"/>
      <c r="Q4" s="8"/>
      <c r="R4" s="8"/>
      <c r="S4" s="348"/>
      <c r="T4" s="352"/>
      <c r="U4" s="33"/>
    </row>
    <row r="5" spans="1:21" ht="9.75" customHeight="1">
      <c r="A5" s="34"/>
      <c r="B5" s="35" t="s">
        <v>6</v>
      </c>
      <c r="C5" s="35" t="s">
        <v>7</v>
      </c>
      <c r="D5" s="35" t="s">
        <v>8</v>
      </c>
      <c r="E5" s="36" t="s">
        <v>9</v>
      </c>
      <c r="F5" s="36" t="s">
        <v>10</v>
      </c>
      <c r="G5" s="36"/>
      <c r="H5" s="36" t="s">
        <v>3</v>
      </c>
      <c r="I5" s="36"/>
      <c r="J5" s="35" t="s">
        <v>11</v>
      </c>
      <c r="K5" s="37"/>
      <c r="L5" s="35" t="s">
        <v>12</v>
      </c>
      <c r="M5" s="37"/>
      <c r="N5" s="35" t="s">
        <v>13</v>
      </c>
      <c r="O5" s="37"/>
      <c r="P5" s="35" t="s">
        <v>14</v>
      </c>
      <c r="Q5" s="38"/>
      <c r="R5" s="39"/>
      <c r="S5" s="353"/>
      <c r="T5" s="353"/>
      <c r="U5" s="25"/>
    </row>
    <row r="6" spans="1:21" ht="3.75" customHeight="1" thickBot="1">
      <c r="A6" s="40"/>
      <c r="B6" s="41"/>
      <c r="C6" s="42"/>
      <c r="D6" s="41"/>
      <c r="E6" s="43"/>
      <c r="F6" s="43"/>
      <c r="G6" s="44"/>
      <c r="H6" s="43"/>
      <c r="I6" s="45"/>
      <c r="J6" s="41"/>
      <c r="K6" s="45"/>
      <c r="L6" s="41"/>
      <c r="M6" s="45"/>
      <c r="N6" s="41"/>
      <c r="O6" s="46"/>
      <c r="P6" s="41"/>
      <c r="Q6" s="47"/>
      <c r="R6" s="25"/>
      <c r="S6" s="25"/>
      <c r="T6" s="25"/>
      <c r="U6" s="48"/>
    </row>
    <row r="7" spans="1:21" ht="10.5" customHeight="1">
      <c r="A7" s="49">
        <v>1</v>
      </c>
      <c r="B7" s="53">
        <f>IF(($D7=""),"",VLOOKUP($D7,Συμμετοχές!$A$7:$P$38,15))</f>
        <v>0</v>
      </c>
      <c r="C7" s="62">
        <f>IF(($D7=""),"",VLOOKUP($D7,Συμμετοχές!$A$7:$P$38,16))</f>
        <v>480</v>
      </c>
      <c r="D7" s="63">
        <v>1</v>
      </c>
      <c r="E7" s="68" t="str">
        <f>UPPER(IF(($D7=""),"",VLOOKUP($D7,Συμμετοχές!$A$7:$P$38,2)))</f>
        <v>ΣΩΜΑΡΑΚΗ</v>
      </c>
      <c r="F7" s="53" t="str">
        <f>IF(($D7=""),"",VLOOKUP($D7,Συμμετοχές!$A$7:$P$38,3))</f>
        <v>ΜΑΡΙΑ</v>
      </c>
      <c r="G7" s="68"/>
      <c r="H7" s="53" t="str">
        <f>IF(($D7=""),"",VLOOKUP($D7,Συμμετοχές!$A$7:$P$38,4))</f>
        <v>ΗΡΑΚΛΕΙΟ</v>
      </c>
      <c r="I7" s="71"/>
      <c r="J7" s="72"/>
      <c r="K7" s="73"/>
      <c r="L7" s="75"/>
      <c r="M7" s="76"/>
      <c r="N7" s="75"/>
      <c r="O7" s="77"/>
      <c r="P7" s="75"/>
      <c r="Q7" s="82"/>
      <c r="R7" s="86"/>
      <c r="S7" s="88"/>
      <c r="T7" s="88"/>
      <c r="U7" s="90" t="s">
        <v>23</v>
      </c>
    </row>
    <row r="8" spans="1:21" ht="9" customHeight="1">
      <c r="A8" s="72"/>
      <c r="B8" s="92"/>
      <c r="C8" s="92"/>
      <c r="D8" s="92"/>
      <c r="E8" s="94"/>
      <c r="F8" s="94"/>
      <c r="G8" s="95"/>
      <c r="H8" s="105" t="s">
        <v>25</v>
      </c>
      <c r="I8" s="106" t="s">
        <v>31</v>
      </c>
      <c r="J8" s="109" t="str">
        <f>UPPER(IF(OR((I8="a"),(I8="as")),E7,IF(OR((I8="b"),(I8="bs")),E9,)))</f>
        <v>ΣΩΜΑΡΑΚΗ</v>
      </c>
      <c r="K8" s="120"/>
      <c r="L8" s="75"/>
      <c r="M8" s="76"/>
      <c r="N8" s="75"/>
      <c r="O8" s="77"/>
      <c r="P8" s="75"/>
      <c r="Q8" s="82"/>
      <c r="R8" s="86"/>
      <c r="S8" s="88"/>
      <c r="T8" s="88"/>
      <c r="U8" s="131" t="s">
        <v>23</v>
      </c>
    </row>
    <row r="9" spans="1:21" ht="9" customHeight="1">
      <c r="A9" s="49">
        <v>2</v>
      </c>
      <c r="B9" s="53">
        <f>IF(($D9=""),"",VLOOKUP($D9,Συμμετοχές!$A$7:$P$38,15))</f>
      </c>
      <c r="C9" s="62">
        <f>IF(($D9=""),"",VLOOKUP($D9,Συμμετοχές!$A$7:$P$38,16))</f>
      </c>
      <c r="D9" s="63"/>
      <c r="E9" s="68">
        <f>UPPER(IF(($D9=""),"",VLOOKUP($D9,Συμμετοχές!$A$7:$P$38,2)))</f>
      </c>
      <c r="F9" s="53">
        <f>IF(($D9=""),"",VLOOKUP($D9,Συμμετοχές!$A$7:$P$38,3))</f>
      </c>
      <c r="G9" s="135" t="s">
        <v>43</v>
      </c>
      <c r="H9" s="53">
        <f>IF(($D9=""),"",VLOOKUP($D9,Συμμετοχές!$A$7:$P$38,4))</f>
      </c>
      <c r="I9" s="137"/>
      <c r="J9" s="139"/>
      <c r="K9" s="141"/>
      <c r="L9" s="145"/>
      <c r="M9" s="76"/>
      <c r="N9" s="75"/>
      <c r="O9" s="77"/>
      <c r="P9" s="75"/>
      <c r="Q9" s="82"/>
      <c r="R9" s="86"/>
      <c r="S9" s="88"/>
      <c r="T9" s="88"/>
      <c r="U9" s="131" t="s">
        <v>23</v>
      </c>
    </row>
    <row r="10" spans="1:21" ht="9" customHeight="1">
      <c r="A10" s="72"/>
      <c r="B10" s="92"/>
      <c r="C10" s="92"/>
      <c r="D10" s="146"/>
      <c r="E10" s="94"/>
      <c r="F10" s="94"/>
      <c r="G10" s="95"/>
      <c r="H10" s="94"/>
      <c r="I10" s="147"/>
      <c r="J10" s="148" t="s">
        <v>25</v>
      </c>
      <c r="K10" s="149"/>
      <c r="L10" s="151">
        <f>UPPER(IF(OR((K10="a"),(K10="as")),J8,IF(OR((K10="b"),(K10="bs")),J12,)))</f>
      </c>
      <c r="M10" s="152"/>
      <c r="N10" s="75"/>
      <c r="O10" s="73"/>
      <c r="P10" s="75"/>
      <c r="Q10" s="82"/>
      <c r="R10" s="86"/>
      <c r="S10" s="88"/>
      <c r="T10" s="88"/>
      <c r="U10" s="131" t="s">
        <v>23</v>
      </c>
    </row>
    <row r="11" spans="1:21" ht="9" customHeight="1">
      <c r="A11" s="49">
        <v>3</v>
      </c>
      <c r="B11" s="53">
        <f>IF(($D11=""),"",VLOOKUP($D11,Συμμετοχές!$A$7:$P$38,15))</f>
        <v>0</v>
      </c>
      <c r="C11" s="62">
        <f>IF(($D11=""),"",VLOOKUP($D11,Συμμετοχές!$A$7:$P$38,16))</f>
        <v>70</v>
      </c>
      <c r="D11" s="63">
        <v>9</v>
      </c>
      <c r="E11" s="68" t="str">
        <f>UPPER(IF(($D11=""),"",VLOOKUP($D11,Συμμετοχές!$A$7:$P$38,2)))</f>
        <v>ΤΑΒΛΑΔΑΚΗ</v>
      </c>
      <c r="F11" s="53" t="str">
        <f>IF(($D11=""),"",VLOOKUP($D11,Συμμετοχές!$A$7:$P$38,3))</f>
        <v>ΝΤΕΠΥ</v>
      </c>
      <c r="G11" s="173"/>
      <c r="H11" s="53" t="str">
        <f>IF(($D11=""),"",VLOOKUP($D11,Συμμετοχές!$A$7:$P$38,4))</f>
        <v>ΙΕΡΑΠΕΤΡΑ</v>
      </c>
      <c r="I11" s="71"/>
      <c r="J11" s="72"/>
      <c r="K11" s="175"/>
      <c r="L11" s="139"/>
      <c r="M11" s="177"/>
      <c r="N11" s="145"/>
      <c r="O11" s="73"/>
      <c r="P11" s="75"/>
      <c r="Q11" s="82"/>
      <c r="R11" s="86"/>
      <c r="S11" s="88"/>
      <c r="T11" s="88"/>
      <c r="U11" s="131" t="s">
        <v>23</v>
      </c>
    </row>
    <row r="12" spans="1:21" ht="9" customHeight="1">
      <c r="A12" s="72"/>
      <c r="B12" s="92"/>
      <c r="C12" s="92"/>
      <c r="D12" s="146"/>
      <c r="E12" s="94"/>
      <c r="F12" s="94"/>
      <c r="G12" s="95"/>
      <c r="H12" s="105" t="s">
        <v>25</v>
      </c>
      <c r="I12" s="106" t="s">
        <v>31</v>
      </c>
      <c r="J12" s="109" t="str">
        <f>UPPER(IF(OR((I12="a"),(I12="as")),E11,IF(OR((I12="b"),(I12="bs")),E13,)))</f>
        <v>ΤΑΒΛΑΔΑΚΗ</v>
      </c>
      <c r="K12" s="182"/>
      <c r="L12" s="145"/>
      <c r="M12" s="184"/>
      <c r="N12" s="145"/>
      <c r="O12" s="73"/>
      <c r="P12" s="75"/>
      <c r="Q12" s="82"/>
      <c r="R12" s="86"/>
      <c r="S12" s="88"/>
      <c r="T12" s="88"/>
      <c r="U12" s="131" t="s">
        <v>23</v>
      </c>
    </row>
    <row r="13" spans="1:21" ht="9" customHeight="1">
      <c r="A13" s="49">
        <v>4</v>
      </c>
      <c r="B13" s="53">
        <f>IF(($D13=""),"",VLOOKUP($D13,Συμμετοχές!$A$7:$P$38,15))</f>
      </c>
      <c r="C13" s="62">
        <f>IF(($D13=""),"",VLOOKUP($D13,Συμμετοχές!$A$7:$P$38,16))</f>
      </c>
      <c r="D13" s="63"/>
      <c r="E13" s="68">
        <f>UPPER(IF(($D13=""),"",VLOOKUP($D13,Συμμετοχές!$A$7:$P$38,2)))</f>
      </c>
      <c r="F13" s="53">
        <f>IF(($D13=""),"",VLOOKUP($D13,Συμμετοχές!$A$7:$P$38,3))</f>
      </c>
      <c r="G13" s="345" t="s">
        <v>43</v>
      </c>
      <c r="H13" s="53">
        <f>IF(($D13=""),"",VLOOKUP($D13,Συμμετοχές!$A$7:$P$38,4))</f>
      </c>
      <c r="I13" s="137"/>
      <c r="J13" s="139"/>
      <c r="K13" s="194"/>
      <c r="L13" s="75"/>
      <c r="M13" s="184"/>
      <c r="N13" s="145"/>
      <c r="O13" s="73"/>
      <c r="P13" s="75"/>
      <c r="Q13" s="82"/>
      <c r="R13" s="86"/>
      <c r="S13" s="88"/>
      <c r="T13" s="88"/>
      <c r="U13" s="131" t="s">
        <v>23</v>
      </c>
    </row>
    <row r="14" spans="1:21" ht="9" customHeight="1">
      <c r="A14" s="72"/>
      <c r="B14" s="92"/>
      <c r="C14" s="92"/>
      <c r="D14" s="146"/>
      <c r="E14" s="94"/>
      <c r="F14" s="94"/>
      <c r="G14" s="95"/>
      <c r="H14" s="94"/>
      <c r="I14" s="147"/>
      <c r="J14" s="72"/>
      <c r="K14" s="73"/>
      <c r="L14" s="196" t="s">
        <v>25</v>
      </c>
      <c r="M14" s="198"/>
      <c r="N14" s="151">
        <f>UPPER(IF(OR((M14="a"),(M14="as")),L10,IF(OR((M14="b"),(M14="bs")),L18,)))</f>
      </c>
      <c r="O14" s="120"/>
      <c r="P14" s="75"/>
      <c r="Q14" s="82"/>
      <c r="R14" s="86"/>
      <c r="S14" s="88"/>
      <c r="T14" s="88"/>
      <c r="U14" s="131" t="s">
        <v>23</v>
      </c>
    </row>
    <row r="15" spans="1:21" ht="9" customHeight="1">
      <c r="A15" s="49">
        <v>5</v>
      </c>
      <c r="B15" s="53">
        <f>IF(($D15=""),"",VLOOKUP($D15,Συμμετοχές!$A$7:$P$38,15))</f>
        <v>0</v>
      </c>
      <c r="C15" s="62">
        <f>IF(($D15=""),"",VLOOKUP($D15,Συμμετοχές!$A$7:$P$38,16))</f>
        <v>5</v>
      </c>
      <c r="D15" s="63">
        <v>17</v>
      </c>
      <c r="E15" s="68" t="str">
        <f>UPPER(IF(($D15=""),"",VLOOKUP($D15,Συμμετοχές!$A$7:$P$38,2)))</f>
        <v>ΣΙΓΑΝΟΥ</v>
      </c>
      <c r="F15" s="53" t="str">
        <f>IF(($D15=""),"",VLOOKUP($D15,Συμμετοχές!$A$7:$P$38,3))</f>
        <v>ΖΑΧΑΡΕΝΙΑ</v>
      </c>
      <c r="G15" s="173"/>
      <c r="H15" s="53" t="str">
        <f>IF(($D15=""),"",VLOOKUP($D15,Συμμετοχές!$A$7:$P$38,4))</f>
        <v>ΑΓ. ΝΙΚΟΛΑΟΣ</v>
      </c>
      <c r="I15" s="71"/>
      <c r="J15" s="72"/>
      <c r="K15" s="73"/>
      <c r="L15" s="75"/>
      <c r="M15" s="184"/>
      <c r="N15" s="139"/>
      <c r="O15" s="204"/>
      <c r="P15" s="145"/>
      <c r="Q15" s="82"/>
      <c r="R15" s="86"/>
      <c r="S15" s="88"/>
      <c r="T15" s="88"/>
      <c r="U15" s="131" t="s">
        <v>23</v>
      </c>
    </row>
    <row r="16" spans="1:21" ht="9" customHeight="1">
      <c r="A16" s="72"/>
      <c r="B16" s="92"/>
      <c r="C16" s="92"/>
      <c r="D16" s="146"/>
      <c r="E16" s="94"/>
      <c r="F16" s="94"/>
      <c r="G16" s="95"/>
      <c r="H16" s="105" t="s">
        <v>25</v>
      </c>
      <c r="I16" s="106"/>
      <c r="J16" s="109">
        <f>UPPER(IF(OR((I16="a"),(I16="as")),E15,IF(OR((I16="b"),(I16="bs")),E17,)))</f>
      </c>
      <c r="K16" s="120"/>
      <c r="L16" s="75"/>
      <c r="M16" s="184"/>
      <c r="N16" s="145"/>
      <c r="O16" s="207"/>
      <c r="P16" s="145"/>
      <c r="Q16" s="82"/>
      <c r="R16" s="86"/>
      <c r="S16" s="88"/>
      <c r="T16" s="88"/>
      <c r="U16" s="208" t="s">
        <v>23</v>
      </c>
    </row>
    <row r="17" spans="1:21" ht="9" customHeight="1">
      <c r="A17" s="49">
        <v>6</v>
      </c>
      <c r="B17" s="53">
        <f>IF(($D17=""),"",VLOOKUP($D17,Συμμετοχές!$A$7:$P$38,15))</f>
        <v>0</v>
      </c>
      <c r="C17" s="62">
        <f>IF(($D17=""),"",VLOOKUP($D17,Συμμετοχές!$A$7:$P$38,16))</f>
        <v>0</v>
      </c>
      <c r="D17" s="63">
        <v>19</v>
      </c>
      <c r="E17" s="68" t="str">
        <f>UPPER(IF(($D17=""),"",VLOOKUP($D17,Συμμετοχές!$A$7:$P$38,2)))</f>
        <v>ΝΤΑΛΙΑΝΗ </v>
      </c>
      <c r="F17" s="53" t="str">
        <f>IF(($D17=""),"",VLOOKUP($D17,Συμμετοχές!$A$7:$P$38,3))</f>
        <v>ΚΑΤΕΡΙΝΑ</v>
      </c>
      <c r="G17" s="68"/>
      <c r="H17" s="53" t="str">
        <f>IF(($D17=""),"",VLOOKUP($D17,Συμμετοχές!$A$7:$P$38,4))</f>
        <v>ΗΡΑΚΛΕΙΟ</v>
      </c>
      <c r="I17" s="137"/>
      <c r="J17" s="139"/>
      <c r="K17" s="141"/>
      <c r="L17" s="145"/>
      <c r="M17" s="184"/>
      <c r="N17" s="145"/>
      <c r="O17" s="207"/>
      <c r="P17" s="145"/>
      <c r="Q17" s="82"/>
      <c r="R17" s="86"/>
      <c r="S17" s="88"/>
      <c r="T17" s="88"/>
      <c r="U17" s="39"/>
    </row>
    <row r="18" spans="1:21" ht="9" customHeight="1">
      <c r="A18" s="72"/>
      <c r="B18" s="92"/>
      <c r="C18" s="92"/>
      <c r="D18" s="146"/>
      <c r="E18" s="94"/>
      <c r="F18" s="94"/>
      <c r="G18" s="95"/>
      <c r="H18" s="94"/>
      <c r="I18" s="147"/>
      <c r="J18" s="148" t="s">
        <v>25</v>
      </c>
      <c r="K18" s="149"/>
      <c r="L18" s="151">
        <f>UPPER(IF(OR((K18="a"),(K18="as")),J16,IF(OR((K18="b"),(K18="bs")),J20,)))</f>
      </c>
      <c r="M18" s="215"/>
      <c r="N18" s="145"/>
      <c r="O18" s="207"/>
      <c r="P18" s="145"/>
      <c r="Q18" s="82"/>
      <c r="R18" s="86"/>
      <c r="S18" s="88"/>
      <c r="T18" s="88"/>
      <c r="U18" s="25"/>
    </row>
    <row r="19" spans="1:21" ht="9" customHeight="1">
      <c r="A19" s="49">
        <v>7</v>
      </c>
      <c r="B19" s="53">
        <f>IF(($D19=""),"",VLOOKUP($D19,Συμμετοχές!$A$7:$P$38,15))</f>
      </c>
      <c r="C19" s="62">
        <f>IF(($D19=""),"",VLOOKUP($D19,Συμμετοχές!$A$7:$P$38,16))</f>
      </c>
      <c r="D19" s="63"/>
      <c r="E19" s="68">
        <f>UPPER(IF(($D19=""),"",VLOOKUP($D19,Συμμετοχές!$A$7:$P$38,2)))</f>
      </c>
      <c r="F19" s="53">
        <f>IF(($D19=""),"",VLOOKUP($D19,Συμμετοχές!$A$7:$P$38,3))</f>
      </c>
      <c r="G19" s="135" t="s">
        <v>43</v>
      </c>
      <c r="H19" s="53">
        <f>IF(($D19=""),"",VLOOKUP($D19,Συμμετοχές!$A$7:$P$38,4))</f>
      </c>
      <c r="I19" s="71"/>
      <c r="J19" s="72"/>
      <c r="K19" s="175"/>
      <c r="L19" s="139"/>
      <c r="M19" s="221"/>
      <c r="N19" s="75"/>
      <c r="O19" s="207"/>
      <c r="P19" s="145"/>
      <c r="Q19" s="82"/>
      <c r="R19" s="86"/>
      <c r="S19" s="88"/>
      <c r="T19" s="88"/>
      <c r="U19" s="25"/>
    </row>
    <row r="20" spans="1:21" ht="9" customHeight="1">
      <c r="A20" s="72"/>
      <c r="B20" s="92"/>
      <c r="C20" s="92"/>
      <c r="D20" s="92"/>
      <c r="E20" s="94"/>
      <c r="F20" s="94"/>
      <c r="G20" s="95"/>
      <c r="H20" s="105" t="s">
        <v>25</v>
      </c>
      <c r="I20" s="106" t="s">
        <v>100</v>
      </c>
      <c r="J20" s="109" t="str">
        <f>UPPER(IF(OR((I20="a"),(I20="as")),E19,IF(OR((I20="b"),(I20="bs")),E21,)))</f>
        <v>ΚΛΩΝΤΖΑ</v>
      </c>
      <c r="K20" s="182"/>
      <c r="L20" s="145"/>
      <c r="M20" s="76"/>
      <c r="N20" s="75"/>
      <c r="O20" s="207"/>
      <c r="P20" s="145"/>
      <c r="Q20" s="82"/>
      <c r="R20" s="86"/>
      <c r="S20" s="88"/>
      <c r="T20" s="88"/>
      <c r="U20" s="25"/>
    </row>
    <row r="21" spans="1:21" ht="9" customHeight="1">
      <c r="A21" s="49">
        <v>8</v>
      </c>
      <c r="B21" s="53">
        <f>IF(($D21=""),"",VLOOKUP($D21,Συμμετοχές!$A$7:$P$38,15))</f>
        <v>0</v>
      </c>
      <c r="C21" s="62">
        <f>IF(($D21=""),"",VLOOKUP($D21,Συμμετοχές!$A$7:$P$38,16))</f>
        <v>105</v>
      </c>
      <c r="D21" s="63">
        <v>6</v>
      </c>
      <c r="E21" s="68" t="str">
        <f>UPPER(IF(($D21=""),"",VLOOKUP($D21,Συμμετοχές!$A$7:$P$38,2)))</f>
        <v>ΚΛΩΝΤΖΑ</v>
      </c>
      <c r="F21" s="53" t="str">
        <f>IF(($D21=""),"",VLOOKUP($D21,Συμμετοχές!$A$7:$P$38,3))</f>
        <v>ΚΑΛΛΙΟΠΗ</v>
      </c>
      <c r="G21" s="68"/>
      <c r="H21" s="53" t="str">
        <f>IF(($D21=""),"",VLOOKUP($D21,Συμμετοχές!$A$7:$P$38,4))</f>
        <v>ΑΓ. ΝΙΚΟΛΑΟΣ</v>
      </c>
      <c r="I21" s="137"/>
      <c r="J21" s="139"/>
      <c r="K21" s="194"/>
      <c r="L21" s="75"/>
      <c r="M21" s="76"/>
      <c r="N21" s="75"/>
      <c r="O21" s="207"/>
      <c r="P21" s="145"/>
      <c r="Q21" s="82"/>
      <c r="R21" s="86"/>
      <c r="S21" s="88"/>
      <c r="T21" s="222"/>
      <c r="U21" s="25"/>
    </row>
    <row r="22" spans="1:21" ht="9" customHeight="1">
      <c r="A22" s="72"/>
      <c r="B22" s="92"/>
      <c r="C22" s="92"/>
      <c r="D22" s="92"/>
      <c r="E22" s="94"/>
      <c r="F22" s="94"/>
      <c r="G22" s="95"/>
      <c r="H22" s="94"/>
      <c r="I22" s="147"/>
      <c r="J22" s="72"/>
      <c r="K22" s="73"/>
      <c r="L22" s="75"/>
      <c r="M22" s="76"/>
      <c r="N22" s="196" t="s">
        <v>25</v>
      </c>
      <c r="O22" s="149"/>
      <c r="P22" s="151">
        <f>UPPER(IF(OR((O22="a"),(O22="as")),N14,IF(OR((O22="b"),(O22="bs")),N30,)))</f>
      </c>
      <c r="Q22" s="223"/>
      <c r="R22" s="86"/>
      <c r="S22" s="88"/>
      <c r="T22" s="222"/>
      <c r="U22" s="25"/>
    </row>
    <row r="23" spans="1:21" ht="9" customHeight="1">
      <c r="A23" s="49">
        <v>9</v>
      </c>
      <c r="B23" s="53">
        <f>IF(($D23=""),"",VLOOKUP($D23,Συμμετοχές!$A$7:$P$38,15))</f>
        <v>0</v>
      </c>
      <c r="C23" s="62">
        <f>IF(($D23=""),"",VLOOKUP($D23,Συμμετοχές!$A$7:$P$38,16))</f>
        <v>320</v>
      </c>
      <c r="D23" s="63">
        <v>3</v>
      </c>
      <c r="E23" s="68" t="str">
        <f>UPPER(IF(($D23=""),"",VLOOKUP($D23,Συμμετοχές!$A$7:$P$38,2)))</f>
        <v>ΑΣΠΡΑΔΑΚΗ</v>
      </c>
      <c r="F23" s="53" t="str">
        <f>IF(($D23=""),"",VLOOKUP($D23,Συμμετοχές!$A$7:$P$38,3))</f>
        <v>ΕΛΕΝΗ</v>
      </c>
      <c r="G23" s="68"/>
      <c r="H23" s="53" t="str">
        <f>IF(($D23=""),"",VLOOKUP($D23,Συμμετοχές!$A$7:$P$38,4))</f>
        <v>ΙΕΡΑΠΕΤΡΑ</v>
      </c>
      <c r="I23" s="71"/>
      <c r="J23" s="72"/>
      <c r="K23" s="73"/>
      <c r="L23" s="75"/>
      <c r="M23" s="76"/>
      <c r="N23" s="75"/>
      <c r="O23" s="207"/>
      <c r="P23" s="224"/>
      <c r="Q23" s="225"/>
      <c r="R23" s="226"/>
      <c r="S23" s="88"/>
      <c r="T23" s="222"/>
      <c r="U23" s="25"/>
    </row>
    <row r="24" spans="1:21" ht="9" customHeight="1">
      <c r="A24" s="72"/>
      <c r="B24" s="92"/>
      <c r="C24" s="92"/>
      <c r="D24" s="92"/>
      <c r="E24" s="94"/>
      <c r="F24" s="94"/>
      <c r="G24" s="95"/>
      <c r="H24" s="105" t="s">
        <v>25</v>
      </c>
      <c r="I24" s="106" t="s">
        <v>31</v>
      </c>
      <c r="J24" s="109" t="str">
        <f>UPPER(IF(OR((I24="a"),(I24="as")),E23,IF(OR((I24="b"),(I24="bs")),E25,)))</f>
        <v>ΑΣΠΡΑΔΑΚΗ</v>
      </c>
      <c r="K24" s="120"/>
      <c r="L24" s="75"/>
      <c r="M24" s="76"/>
      <c r="N24" s="75"/>
      <c r="O24" s="207"/>
      <c r="P24" s="227"/>
      <c r="Q24" s="228"/>
      <c r="R24" s="226"/>
      <c r="S24" s="88"/>
      <c r="T24" s="222"/>
      <c r="U24" s="25"/>
    </row>
    <row r="25" spans="1:21" ht="9" customHeight="1">
      <c r="A25" s="49">
        <v>10</v>
      </c>
      <c r="B25" s="53">
        <f>IF(($D25=""),"",VLOOKUP($D25,Συμμετοχές!$A$7:$P$38,15))</f>
      </c>
      <c r="C25" s="62">
        <f>IF(($D25=""),"",VLOOKUP($D25,Συμμετοχές!$A$7:$P$38,16))</f>
      </c>
      <c r="D25" s="63"/>
      <c r="E25" s="68">
        <f>UPPER(IF(($D25=""),"",VLOOKUP($D25,Συμμετοχές!$A$7:$P$38,2)))</f>
      </c>
      <c r="F25" s="53">
        <f>IF(($D25=""),"",VLOOKUP($D25,Συμμετοχές!$A$7:$P$38,3))</f>
      </c>
      <c r="G25" s="135" t="s">
        <v>43</v>
      </c>
      <c r="H25" s="53">
        <f>IF(($D25=""),"",VLOOKUP($D25,Συμμετοχές!$A$7:$P$38,4))</f>
      </c>
      <c r="I25" s="137"/>
      <c r="J25" s="139"/>
      <c r="K25" s="141"/>
      <c r="L25" s="145"/>
      <c r="M25" s="76"/>
      <c r="N25" s="75"/>
      <c r="O25" s="207"/>
      <c r="P25" s="227"/>
      <c r="Q25" s="228"/>
      <c r="R25" s="226"/>
      <c r="S25" s="88"/>
      <c r="T25" s="222"/>
      <c r="U25" s="25"/>
    </row>
    <row r="26" spans="1:21" ht="9" customHeight="1">
      <c r="A26" s="72"/>
      <c r="B26" s="92"/>
      <c r="C26" s="92"/>
      <c r="D26" s="146"/>
      <c r="E26" s="94"/>
      <c r="F26" s="94"/>
      <c r="G26" s="95"/>
      <c r="H26" s="94"/>
      <c r="I26" s="147"/>
      <c r="J26" s="148" t="s">
        <v>25</v>
      </c>
      <c r="K26" s="149"/>
      <c r="L26" s="151">
        <f>UPPER(IF(OR((K26="a"),(K26="as")),J24,IF(OR((K26="b"),(K26="bs")),J28,)))</f>
      </c>
      <c r="M26" s="152"/>
      <c r="N26" s="75"/>
      <c r="O26" s="207"/>
      <c r="P26" s="227"/>
      <c r="Q26" s="228"/>
      <c r="R26" s="226"/>
      <c r="S26" s="88"/>
      <c r="T26" s="222"/>
      <c r="U26" s="25"/>
    </row>
    <row r="27" spans="1:21" ht="9" customHeight="1">
      <c r="A27" s="49">
        <v>11</v>
      </c>
      <c r="B27" s="53">
        <f>IF(($D27=""),"",VLOOKUP($D27,Συμμετοχές!$A$7:$P$38,15))</f>
        <v>0</v>
      </c>
      <c r="C27" s="62">
        <f>IF(($D27=""),"",VLOOKUP($D27,Συμμετοχές!$A$7:$P$38,16))</f>
        <v>10</v>
      </c>
      <c r="D27" s="63">
        <v>15</v>
      </c>
      <c r="E27" s="68" t="str">
        <f>UPPER(IF(($D27=""),"",VLOOKUP($D27,Συμμετοχές!$A$7:$P$38,2)))</f>
        <v>ΓΙΑΝΝΑΚΑΚΗ</v>
      </c>
      <c r="F27" s="53" t="str">
        <f>IF(($D27=""),"",VLOOKUP($D27,Συμμετοχές!$A$7:$P$38,3))</f>
        <v>ΠΟΠΗ</v>
      </c>
      <c r="G27" s="68"/>
      <c r="H27" s="53" t="str">
        <f>IF(($D27=""),"",VLOOKUP($D27,Συμμετοχές!$A$7:$P$38,4))</f>
        <v>ΑΓ. ΝΙΚΟΛΑΟΣ</v>
      </c>
      <c r="I27" s="71"/>
      <c r="J27" s="72"/>
      <c r="K27" s="175"/>
      <c r="L27" s="139"/>
      <c r="M27" s="177"/>
      <c r="N27" s="145"/>
      <c r="O27" s="207"/>
      <c r="P27" s="227"/>
      <c r="Q27" s="228"/>
      <c r="R27" s="226"/>
      <c r="S27" s="88"/>
      <c r="T27" s="222"/>
      <c r="U27" s="25"/>
    </row>
    <row r="28" spans="1:21" ht="9" customHeight="1">
      <c r="A28" s="72"/>
      <c r="B28" s="92"/>
      <c r="C28" s="92"/>
      <c r="D28" s="146"/>
      <c r="E28" s="94"/>
      <c r="F28" s="94"/>
      <c r="G28" s="95"/>
      <c r="H28" s="105" t="s">
        <v>25</v>
      </c>
      <c r="I28" s="106" t="s">
        <v>31</v>
      </c>
      <c r="J28" s="109" t="str">
        <f>UPPER(IF(OR((I28="a"),(I28="as")),E27,IF(OR((I28="b"),(I28="bs")),E29,)))</f>
        <v>ΓΙΑΝΝΑΚΑΚΗ</v>
      </c>
      <c r="K28" s="182"/>
      <c r="L28" s="145"/>
      <c r="M28" s="184"/>
      <c r="N28" s="145"/>
      <c r="O28" s="207"/>
      <c r="P28" s="227"/>
      <c r="Q28" s="228"/>
      <c r="R28" s="226"/>
      <c r="S28" s="88"/>
      <c r="T28" s="222"/>
      <c r="U28" s="25"/>
    </row>
    <row r="29" spans="1:21" ht="9" customHeight="1">
      <c r="A29" s="49">
        <v>12</v>
      </c>
      <c r="B29" s="53">
        <f>IF(($D29=""),"",VLOOKUP($D29,Συμμετοχές!$A$7:$P$38,15))</f>
      </c>
      <c r="C29" s="62">
        <f>IF(($D29=""),"",VLOOKUP($D29,Συμμετοχές!$A$7:$P$38,16))</f>
      </c>
      <c r="D29" s="63"/>
      <c r="E29" s="68">
        <f>UPPER(IF(($D29=""),"",VLOOKUP($D29,Συμμετοχές!$A$7:$P$38,2)))</f>
      </c>
      <c r="F29" s="53">
        <f>IF(($D29=""),"",VLOOKUP($D29,Συμμετοχές!$A$7:$P$38,3))</f>
      </c>
      <c r="G29" s="345" t="s">
        <v>43</v>
      </c>
      <c r="H29" s="53">
        <f>IF(($D29=""),"",VLOOKUP($D29,Συμμετοχές!$A$7:$P$38,4))</f>
      </c>
      <c r="I29" s="137"/>
      <c r="J29" s="139"/>
      <c r="K29" s="194"/>
      <c r="L29" s="75"/>
      <c r="M29" s="184"/>
      <c r="N29" s="145"/>
      <c r="O29" s="207"/>
      <c r="P29" s="227"/>
      <c r="Q29" s="228"/>
      <c r="R29" s="226"/>
      <c r="S29" s="88"/>
      <c r="T29" s="339" t="s">
        <v>101</v>
      </c>
      <c r="U29" s="25"/>
    </row>
    <row r="30" spans="1:21" ht="9" customHeight="1">
      <c r="A30" s="72"/>
      <c r="B30" s="92"/>
      <c r="C30" s="92"/>
      <c r="D30" s="146"/>
      <c r="E30" s="94"/>
      <c r="F30" s="94"/>
      <c r="G30" s="346"/>
      <c r="H30" s="94"/>
      <c r="I30" s="147"/>
      <c r="J30" s="72"/>
      <c r="K30" s="73"/>
      <c r="L30" s="196" t="s">
        <v>25</v>
      </c>
      <c r="M30" s="198"/>
      <c r="N30" s="151">
        <f>UPPER(IF(OR((M30="a"),(M30="as")),L26,IF(OR((M30="b"),(M30="bs")),L34,)))</f>
      </c>
      <c r="O30" s="229"/>
      <c r="P30" s="227"/>
      <c r="Q30" s="228"/>
      <c r="R30" s="226"/>
      <c r="S30" s="88"/>
      <c r="T30" s="340"/>
      <c r="U30" s="25"/>
    </row>
    <row r="31" spans="1:21" ht="9" customHeight="1">
      <c r="A31" s="49">
        <v>13</v>
      </c>
      <c r="B31" s="53">
        <f>IF(($D31=""),"",VLOOKUP($D31,Συμμετοχές!$A$7:$P$38,15))</f>
      </c>
      <c r="C31" s="62">
        <f>IF(($D31=""),"",VLOOKUP($D31,Συμμετοχές!$A$7:$P$38,16))</f>
      </c>
      <c r="D31" s="63"/>
      <c r="E31" s="68">
        <f>UPPER(IF(($D31=""),"",VLOOKUP($D31,Συμμετοχές!$A$7:$P$38,2)))</f>
      </c>
      <c r="F31" s="53">
        <f>IF(($D31=""),"",VLOOKUP($D31,Συμμετοχές!$A$7:$P$38,3))</f>
      </c>
      <c r="G31" s="345" t="s">
        <v>43</v>
      </c>
      <c r="H31" s="53">
        <f>IF(($D31=""),"",VLOOKUP($D31,Συμμετοχές!$A$7:$P$38,4))</f>
      </c>
      <c r="I31" s="71"/>
      <c r="J31" s="72"/>
      <c r="K31" s="73"/>
      <c r="L31" s="75"/>
      <c r="M31" s="184"/>
      <c r="N31" s="139"/>
      <c r="O31" s="230"/>
      <c r="P31" s="231"/>
      <c r="Q31" s="228"/>
      <c r="R31" s="226"/>
      <c r="S31" s="88"/>
      <c r="T31" s="340"/>
      <c r="U31" s="25"/>
    </row>
    <row r="32" spans="1:21" ht="9" customHeight="1">
      <c r="A32" s="72"/>
      <c r="B32" s="92"/>
      <c r="C32" s="92"/>
      <c r="D32" s="146"/>
      <c r="E32" s="94"/>
      <c r="F32" s="94"/>
      <c r="G32" s="95"/>
      <c r="H32" s="105" t="s">
        <v>25</v>
      </c>
      <c r="I32" s="106" t="s">
        <v>100</v>
      </c>
      <c r="J32" s="109" t="str">
        <f>UPPER(IF(OR((I32="a"),(I32="as")),E31,IF(OR((I32="b"),(I32="bs")),E33,)))</f>
        <v>ΓΚΑΡΝΤΙΝΙΚ</v>
      </c>
      <c r="K32" s="120"/>
      <c r="L32" s="75"/>
      <c r="M32" s="184"/>
      <c r="N32" s="145"/>
      <c r="O32" s="77"/>
      <c r="P32" s="231"/>
      <c r="Q32" s="228"/>
      <c r="R32" s="226"/>
      <c r="S32" s="88"/>
      <c r="T32" s="340"/>
      <c r="U32" s="25"/>
    </row>
    <row r="33" spans="1:21" ht="9" customHeight="1">
      <c r="A33" s="49">
        <v>14</v>
      </c>
      <c r="B33" s="53">
        <f>IF(($D33=""),"",VLOOKUP($D33,Συμμετοχές!$A$7:$P$38,15))</f>
        <v>0</v>
      </c>
      <c r="C33" s="62">
        <f>IF(($D33=""),"",VLOOKUP($D33,Συμμετοχές!$A$7:$P$38,16))</f>
        <v>0</v>
      </c>
      <c r="D33" s="63">
        <v>18</v>
      </c>
      <c r="E33" s="68" t="str">
        <f>UPPER(IF(($D33=""),"",VLOOKUP($D33,Συμμετοχές!$A$7:$P$38,2)))</f>
        <v>ΓΚΑΡΝΤΙΝΙΚ</v>
      </c>
      <c r="F33" s="53" t="str">
        <f>IF(($D33=""),"",VLOOKUP($D33,Συμμετοχές!$A$7:$P$38,3))</f>
        <v>ΜΑΡΓΑΡΙΤΑ</v>
      </c>
      <c r="G33" s="68"/>
      <c r="H33" s="53" t="str">
        <f>IF(($D33=""),"",VLOOKUP($D33,Συμμετοχές!$A$7:$P$38,4))</f>
        <v>ΙΕΡΑΠΕΤΡΑ</v>
      </c>
      <c r="I33" s="137"/>
      <c r="J33" s="139"/>
      <c r="K33" s="141"/>
      <c r="L33" s="145"/>
      <c r="M33" s="184"/>
      <c r="N33" s="145"/>
      <c r="O33" s="77"/>
      <c r="P33" s="231"/>
      <c r="Q33" s="228"/>
      <c r="R33" s="226"/>
      <c r="S33" s="88"/>
      <c r="T33" s="340"/>
      <c r="U33" s="25"/>
    </row>
    <row r="34" spans="1:21" ht="9" customHeight="1">
      <c r="A34" s="72"/>
      <c r="B34" s="92"/>
      <c r="C34" s="92"/>
      <c r="D34" s="146"/>
      <c r="E34" s="94"/>
      <c r="F34" s="94"/>
      <c r="G34" s="95"/>
      <c r="H34" s="94"/>
      <c r="I34" s="147"/>
      <c r="J34" s="148" t="s">
        <v>25</v>
      </c>
      <c r="K34" s="149"/>
      <c r="L34" s="151">
        <f>UPPER(IF(OR((K34="a"),(K34="as")),J32,IF(OR((K34="b"),(K34="bs")),J36,)))</f>
      </c>
      <c r="M34" s="215"/>
      <c r="N34" s="145"/>
      <c r="O34" s="77"/>
      <c r="P34" s="231"/>
      <c r="Q34" s="228"/>
      <c r="R34" s="226"/>
      <c r="S34" s="88"/>
      <c r="T34" s="340"/>
      <c r="U34" s="25"/>
    </row>
    <row r="35" spans="1:21" ht="9" customHeight="1">
      <c r="A35" s="49">
        <v>15</v>
      </c>
      <c r="B35" s="53">
        <f>IF(($D35=""),"",VLOOKUP($D35,Συμμετοχές!$A$7:$P$38,15))</f>
      </c>
      <c r="C35" s="62">
        <f>IF(($D35=""),"",VLOOKUP($D35,Συμμετοχές!$A$7:$P$38,16))</f>
      </c>
      <c r="D35" s="63"/>
      <c r="E35" s="68">
        <f>UPPER(IF(($D35=""),"",VLOOKUP($D35,Συμμετοχές!$A$7:$P$38,2)))</f>
      </c>
      <c r="F35" s="53">
        <f>IF(($D35=""),"",VLOOKUP($D35,Συμμετοχές!$A$7:$P$38,3))</f>
      </c>
      <c r="G35" s="135" t="s">
        <v>43</v>
      </c>
      <c r="H35" s="53">
        <f>IF(($D35=""),"",VLOOKUP($D35,Συμμετοχές!$A$7:$P$38,4))</f>
      </c>
      <c r="I35" s="71"/>
      <c r="J35" s="72"/>
      <c r="K35" s="175"/>
      <c r="L35" s="139"/>
      <c r="M35" s="221"/>
      <c r="N35" s="75"/>
      <c r="O35" s="77"/>
      <c r="P35" s="231"/>
      <c r="Q35" s="228"/>
      <c r="R35" s="226"/>
      <c r="S35" s="88"/>
      <c r="T35" s="341"/>
      <c r="U35" s="25"/>
    </row>
    <row r="36" spans="1:21" ht="9" customHeight="1">
      <c r="A36" s="72"/>
      <c r="B36" s="92"/>
      <c r="C36" s="92"/>
      <c r="D36" s="92"/>
      <c r="E36" s="94"/>
      <c r="F36" s="94"/>
      <c r="G36" s="95"/>
      <c r="H36" s="105" t="s">
        <v>25</v>
      </c>
      <c r="I36" s="106" t="s">
        <v>100</v>
      </c>
      <c r="J36" s="109" t="str">
        <f>UPPER(IF(OR((I36="a"),(I36="as")),E35,IF(OR((I36="b"),(I36="bs")),E37,)))</f>
        <v>ΚΑΛΝΤΕΜΑΓΙΕΡ</v>
      </c>
      <c r="K36" s="182"/>
      <c r="L36" s="145"/>
      <c r="M36" s="76"/>
      <c r="N36" s="75"/>
      <c r="O36" s="77"/>
      <c r="P36" s="231"/>
      <c r="Q36" s="228"/>
      <c r="R36" s="226"/>
      <c r="S36" s="88"/>
      <c r="T36" s="222"/>
      <c r="U36" s="25"/>
    </row>
    <row r="37" spans="1:21" ht="9" customHeight="1">
      <c r="A37" s="49">
        <v>16</v>
      </c>
      <c r="B37" s="53">
        <f>IF(($D37=""),"",VLOOKUP($D37,Συμμετοχές!$A$7:$P$38,15))</f>
        <v>0</v>
      </c>
      <c r="C37" s="62">
        <f>IF(($D37=""),"",VLOOKUP($D37,Συμμετοχές!$A$7:$P$38,16))</f>
        <v>70</v>
      </c>
      <c r="D37" s="63">
        <v>8</v>
      </c>
      <c r="E37" s="68" t="str">
        <f>UPPER(IF(($D37=""),"",VLOOKUP($D37,Συμμετοχές!$A$7:$P$38,2)))</f>
        <v>ΚΑΛΝΤΕΜΑΓΙΕΡ</v>
      </c>
      <c r="F37" s="53" t="str">
        <f>IF(($D37=""),"",VLOOKUP($D37,Συμμετοχές!$A$7:$P$38,3))</f>
        <v>ΑΤΖΥ</v>
      </c>
      <c r="G37" s="68"/>
      <c r="H37" s="53" t="str">
        <f>IF(($D37=""),"",VLOOKUP($D37,Συμμετοχές!$A$7:$P$38,4))</f>
        <v>ΙΕΡΑΠΕΤΡΑ</v>
      </c>
      <c r="I37" s="137"/>
      <c r="J37" s="139"/>
      <c r="K37" s="194"/>
      <c r="L37" s="75"/>
      <c r="M37" s="76"/>
      <c r="N37" s="232"/>
      <c r="O37" s="77"/>
      <c r="P37" s="231"/>
      <c r="Q37" s="228"/>
      <c r="R37" s="226"/>
      <c r="S37" s="88"/>
      <c r="T37" s="222"/>
      <c r="U37" s="25"/>
    </row>
    <row r="38" spans="1:21" ht="9" customHeight="1">
      <c r="A38" s="72"/>
      <c r="B38" s="92"/>
      <c r="C38" s="92"/>
      <c r="D38" s="92"/>
      <c r="E38" s="94"/>
      <c r="F38" s="94"/>
      <c r="G38" s="95"/>
      <c r="H38" s="94"/>
      <c r="I38" s="147"/>
      <c r="J38" s="72"/>
      <c r="K38" s="73"/>
      <c r="L38" s="75"/>
      <c r="M38" s="76"/>
      <c r="N38" s="233" t="s">
        <v>102</v>
      </c>
      <c r="O38" s="234"/>
      <c r="P38" s="240">
        <f>UPPER(IF(OR((O39="a"),(O39="as")),P22,IF(OR((O39="b"),(O39="bs")),P54,)))</f>
      </c>
      <c r="Q38" s="242"/>
      <c r="R38" s="226"/>
      <c r="S38" s="88"/>
      <c r="T38" s="222"/>
      <c r="U38" s="25"/>
    </row>
    <row r="39" spans="1:21" ht="9" customHeight="1">
      <c r="A39" s="49">
        <v>17</v>
      </c>
      <c r="B39" s="53">
        <f>IF(($D39=""),"",VLOOKUP($D39,Συμμετοχές!$A$7:$P$38,15))</f>
        <v>0</v>
      </c>
      <c r="C39" s="62">
        <f>IF(($D39=""),"",VLOOKUP($D39,Συμμετοχές!$A$7:$P$38,16))</f>
        <v>80</v>
      </c>
      <c r="D39" s="63">
        <v>7</v>
      </c>
      <c r="E39" s="68" t="str">
        <f>UPPER(IF(($D39=""),"",VLOOKUP($D39,Συμμετοχές!$A$7:$P$38,2)))</f>
        <v>ΠΑΧΟΥΜΗ</v>
      </c>
      <c r="F39" s="53" t="str">
        <f>IF(($D39=""),"",VLOOKUP($D39,Συμμετοχές!$A$7:$P$38,3))</f>
        <v>ΠΑΓΩΝΑ</v>
      </c>
      <c r="G39" s="68"/>
      <c r="H39" s="53" t="str">
        <f>IF(($D39=""),"",VLOOKUP($D39,Συμμετοχές!$A$7:$P$38,4))</f>
        <v>ΡΕΘΥΜΝΟ</v>
      </c>
      <c r="I39" s="71"/>
      <c r="J39" s="72"/>
      <c r="K39" s="73"/>
      <c r="L39" s="75"/>
      <c r="M39" s="76"/>
      <c r="N39" s="196" t="s">
        <v>25</v>
      </c>
      <c r="O39" s="245"/>
      <c r="P39" s="246"/>
      <c r="Q39" s="225"/>
      <c r="R39" s="226"/>
      <c r="S39" s="88"/>
      <c r="T39" s="222"/>
      <c r="U39" s="25"/>
    </row>
    <row r="40" spans="1:21" ht="9" customHeight="1">
      <c r="A40" s="72"/>
      <c r="B40" s="92"/>
      <c r="C40" s="92"/>
      <c r="D40" s="92"/>
      <c r="E40" s="94"/>
      <c r="F40" s="94"/>
      <c r="G40" s="95"/>
      <c r="H40" s="105" t="s">
        <v>25</v>
      </c>
      <c r="I40" s="106" t="s">
        <v>31</v>
      </c>
      <c r="J40" s="109" t="str">
        <f>UPPER(IF(OR((I40="a"),(I40="as")),E39,IF(OR((I40="b"),(I40="bs")),E41,)))</f>
        <v>ΠΑΧΟΥΜΗ</v>
      </c>
      <c r="K40" s="120"/>
      <c r="L40" s="75"/>
      <c r="M40" s="76"/>
      <c r="N40" s="75"/>
      <c r="O40" s="77"/>
      <c r="P40" s="231"/>
      <c r="Q40" s="228"/>
      <c r="R40" s="226"/>
      <c r="S40" s="88"/>
      <c r="T40" s="222"/>
      <c r="U40" s="25"/>
    </row>
    <row r="41" spans="1:21" ht="9" customHeight="1">
      <c r="A41" s="49">
        <v>18</v>
      </c>
      <c r="B41" s="53">
        <f>IF(($D41=""),"",VLOOKUP($D41,Συμμετοχές!$A$7:$P$38,15))</f>
      </c>
      <c r="C41" s="62">
        <f>IF(($D41=""),"",VLOOKUP($D41,Συμμετοχές!$A$7:$P$38,16))</f>
      </c>
      <c r="D41" s="63"/>
      <c r="E41" s="68">
        <f>UPPER(IF(($D41=""),"",VLOOKUP($D41,Συμμετοχές!$A$7:$P$38,2)))</f>
      </c>
      <c r="F41" s="53">
        <f>IF(($D41=""),"",VLOOKUP($D41,Συμμετοχές!$A$7:$P$38,3))</f>
      </c>
      <c r="G41" s="135" t="s">
        <v>43</v>
      </c>
      <c r="H41" s="53">
        <f>IF(($D41=""),"",VLOOKUP($D41,Συμμετοχές!$A$7:$P$38,4))</f>
      </c>
      <c r="I41" s="137"/>
      <c r="J41" s="139"/>
      <c r="K41" s="141"/>
      <c r="L41" s="145"/>
      <c r="M41" s="76"/>
      <c r="N41" s="75"/>
      <c r="O41" s="77"/>
      <c r="P41" s="231"/>
      <c r="Q41" s="228"/>
      <c r="R41" s="226"/>
      <c r="S41" s="88"/>
      <c r="T41" s="222"/>
      <c r="U41" s="25"/>
    </row>
    <row r="42" spans="1:21" ht="9" customHeight="1">
      <c r="A42" s="72"/>
      <c r="B42" s="92"/>
      <c r="C42" s="92"/>
      <c r="D42" s="146"/>
      <c r="E42" s="94"/>
      <c r="F42" s="94"/>
      <c r="G42" s="95"/>
      <c r="H42" s="94"/>
      <c r="I42" s="147"/>
      <c r="J42" s="148" t="s">
        <v>25</v>
      </c>
      <c r="K42" s="149"/>
      <c r="L42" s="151">
        <f>UPPER(IF(OR((K42="a"),(K42="as")),J40,IF(OR((K42="b"),(K42="bs")),J44,)))</f>
      </c>
      <c r="M42" s="152"/>
      <c r="N42" s="75"/>
      <c r="O42" s="77"/>
      <c r="P42" s="231"/>
      <c r="Q42" s="228"/>
      <c r="R42" s="226"/>
      <c r="S42" s="88"/>
      <c r="T42" s="88"/>
      <c r="U42" s="25"/>
    </row>
    <row r="43" spans="1:21" ht="9" customHeight="1">
      <c r="A43" s="49">
        <v>19</v>
      </c>
      <c r="B43" s="53">
        <f>IF(($D43=""),"",VLOOKUP($D43,Συμμετοχές!$A$7:$P$38,15))</f>
        <v>0</v>
      </c>
      <c r="C43" s="62">
        <f>IF(($D43=""),"",VLOOKUP($D43,Συμμετοχές!$A$7:$P$38,16))</f>
        <v>10</v>
      </c>
      <c r="D43" s="63">
        <v>16</v>
      </c>
      <c r="E43" s="68" t="str">
        <f>UPPER(IF(($D43=""),"",VLOOKUP($D43,Συμμετοχές!$A$7:$P$38,2)))</f>
        <v>ΧΑΤΖΗΜΑΝΩΛΆΚΗ</v>
      </c>
      <c r="F43" s="53" t="str">
        <f>IF(($D43=""),"",VLOOKUP($D43,Συμμετοχές!$A$7:$P$38,3))</f>
        <v>ΕΎΑ</v>
      </c>
      <c r="G43" s="68"/>
      <c r="H43" s="53" t="str">
        <f>IF(($D43=""),"",VLOOKUP($D43,Συμμετοχές!$A$7:$P$38,4))</f>
        <v>ΧΑΝΙΑ</v>
      </c>
      <c r="I43" s="71"/>
      <c r="J43" s="72"/>
      <c r="K43" s="175"/>
      <c r="L43" s="139"/>
      <c r="M43" s="177"/>
      <c r="N43" s="145"/>
      <c r="O43" s="77"/>
      <c r="P43" s="231"/>
      <c r="Q43" s="228"/>
      <c r="R43" s="226"/>
      <c r="S43" s="88"/>
      <c r="T43" s="88"/>
      <c r="U43" s="25"/>
    </row>
    <row r="44" spans="1:21" ht="9" customHeight="1">
      <c r="A44" s="72"/>
      <c r="B44" s="92"/>
      <c r="C44" s="92"/>
      <c r="D44" s="146"/>
      <c r="E44" s="94"/>
      <c r="F44" s="94"/>
      <c r="G44" s="95"/>
      <c r="H44" s="105" t="s">
        <v>25</v>
      </c>
      <c r="I44" s="106" t="s">
        <v>31</v>
      </c>
      <c r="J44" s="109" t="str">
        <f>UPPER(IF(OR((I44="a"),(I44="as")),E43,IF(OR((I44="b"),(I44="bs")),E45,)))</f>
        <v>ΧΑΤΖΗΜΑΝΩΛΆΚΗ</v>
      </c>
      <c r="K44" s="182"/>
      <c r="L44" s="145"/>
      <c r="M44" s="184"/>
      <c r="N44" s="145"/>
      <c r="O44" s="77"/>
      <c r="P44" s="231"/>
      <c r="Q44" s="228"/>
      <c r="R44" s="226"/>
      <c r="S44" s="88"/>
      <c r="T44" s="88"/>
      <c r="U44" s="25"/>
    </row>
    <row r="45" spans="1:21" ht="9" customHeight="1">
      <c r="A45" s="49">
        <v>20</v>
      </c>
      <c r="B45" s="53">
        <f>IF(($D45=""),"",VLOOKUP($D45,Συμμετοχές!$A$7:$P$38,15))</f>
      </c>
      <c r="C45" s="62">
        <f>IF(($D45=""),"",VLOOKUP($D45,Συμμετοχές!$A$7:$P$38,16))</f>
      </c>
      <c r="D45" s="63"/>
      <c r="E45" s="68">
        <f>UPPER(IF(($D45=""),"",VLOOKUP($D45,Συμμετοχές!$A$7:$P$38,2)))</f>
      </c>
      <c r="F45" s="53">
        <f>IF(($D45=""),"",VLOOKUP($D45,Συμμετοχές!$A$7:$P$38,3))</f>
      </c>
      <c r="G45" s="345" t="s">
        <v>43</v>
      </c>
      <c r="H45" s="53">
        <f>IF(($D45=""),"",VLOOKUP($D45,Συμμετοχές!$A$7:$P$38,4))</f>
      </c>
      <c r="I45" s="137"/>
      <c r="J45" s="139"/>
      <c r="K45" s="194"/>
      <c r="L45" s="75"/>
      <c r="M45" s="184"/>
      <c r="N45" s="145"/>
      <c r="O45" s="77"/>
      <c r="P45" s="231"/>
      <c r="Q45" s="228"/>
      <c r="R45" s="226"/>
      <c r="S45" s="88"/>
      <c r="T45" s="88"/>
      <c r="U45" s="25"/>
    </row>
    <row r="46" spans="1:21" ht="9" customHeight="1">
      <c r="A46" s="72"/>
      <c r="B46" s="92"/>
      <c r="C46" s="92"/>
      <c r="D46" s="146"/>
      <c r="E46" s="94"/>
      <c r="F46" s="94"/>
      <c r="G46" s="95"/>
      <c r="H46" s="94"/>
      <c r="I46" s="147"/>
      <c r="J46" s="72"/>
      <c r="K46" s="73"/>
      <c r="L46" s="196" t="s">
        <v>25</v>
      </c>
      <c r="M46" s="198"/>
      <c r="N46" s="151">
        <f>UPPER(IF(OR((M46="a"),(M46="as")),L42,IF(OR((M46="b"),(M46="bs")),L50,)))</f>
      </c>
      <c r="O46" s="247"/>
      <c r="P46" s="231"/>
      <c r="Q46" s="228"/>
      <c r="R46" s="226"/>
      <c r="S46" s="88"/>
      <c r="T46" s="88"/>
      <c r="U46" s="25"/>
    </row>
    <row r="47" spans="1:21" ht="9" customHeight="1">
      <c r="A47" s="49">
        <v>21</v>
      </c>
      <c r="B47" s="53">
        <f>IF(($D47=""),"",VLOOKUP($D47,Συμμετοχές!$A$7:$P$38,15))</f>
        <v>0</v>
      </c>
      <c r="C47" s="62">
        <f>IF(($D47=""),"",VLOOKUP($D47,Συμμετοχές!$A$7:$P$38,16))</f>
        <v>30</v>
      </c>
      <c r="D47" s="63">
        <v>13</v>
      </c>
      <c r="E47" s="68" t="str">
        <f>UPPER(IF(($D47=""),"",VLOOKUP($D47,Συμμετοχές!$A$7:$P$38,2)))</f>
        <v>ΤΣΑΚΙΡΟΓΛΟΥ</v>
      </c>
      <c r="F47" s="53" t="str">
        <f>IF(($D47=""),"",VLOOKUP($D47,Συμμετοχές!$A$7:$P$38,3))</f>
        <v>ΚΡΙΣΤΥ</v>
      </c>
      <c r="G47" s="68"/>
      <c r="H47" s="53" t="str">
        <f>IF(($D47=""),"",VLOOKUP($D47,Συμμετοχές!$A$7:$P$38,4))</f>
        <v>ΗΡΑΚΛΕΙΟ</v>
      </c>
      <c r="I47" s="71"/>
      <c r="J47" s="72"/>
      <c r="K47" s="73"/>
      <c r="L47" s="75"/>
      <c r="M47" s="184"/>
      <c r="N47" s="139"/>
      <c r="O47" s="204"/>
      <c r="P47" s="227"/>
      <c r="Q47" s="228"/>
      <c r="R47" s="226"/>
      <c r="S47" s="88"/>
      <c r="T47" s="88"/>
      <c r="U47" s="25"/>
    </row>
    <row r="48" spans="1:21" ht="9" customHeight="1">
      <c r="A48" s="72"/>
      <c r="B48" s="92"/>
      <c r="C48" s="92"/>
      <c r="D48" s="146"/>
      <c r="E48" s="94"/>
      <c r="F48" s="94"/>
      <c r="G48" s="95"/>
      <c r="H48" s="105" t="s">
        <v>25</v>
      </c>
      <c r="I48" s="106"/>
      <c r="J48" s="109">
        <f>UPPER(IF(OR((I48="a"),(I48="as")),E47,IF(OR((I48="b"),(I48="bs")),E49,)))</f>
      </c>
      <c r="K48" s="120"/>
      <c r="L48" s="75"/>
      <c r="M48" s="184"/>
      <c r="N48" s="145"/>
      <c r="O48" s="207"/>
      <c r="P48" s="227"/>
      <c r="Q48" s="228"/>
      <c r="R48" s="226"/>
      <c r="S48" s="88"/>
      <c r="T48" s="88"/>
      <c r="U48" s="25"/>
    </row>
    <row r="49" spans="1:21" ht="9" customHeight="1">
      <c r="A49" s="49">
        <v>22</v>
      </c>
      <c r="B49" s="53">
        <f>IF(($D49=""),"",VLOOKUP($D49,Συμμετοχές!$A$7:$P$38,15))</f>
        <v>0</v>
      </c>
      <c r="C49" s="62">
        <f>IF(($D49=""),"",VLOOKUP($D49,Συμμετοχές!$A$7:$P$38,16))</f>
        <v>25</v>
      </c>
      <c r="D49" s="63">
        <v>14</v>
      </c>
      <c r="E49" s="68" t="str">
        <f>UPPER(IF(($D49=""),"",VLOOKUP($D49,Συμμετοχές!$A$7:$P$38,2)))</f>
        <v>ΞΑΝΘΟΠΟΥΛΟΥ</v>
      </c>
      <c r="F49" s="53" t="str">
        <f>IF(($D49=""),"",VLOOKUP($D49,Συμμετοχές!$A$7:$P$38,3))</f>
        <v>ΜΠΕΤΤΥ</v>
      </c>
      <c r="G49" s="173"/>
      <c r="H49" s="53" t="str">
        <f>IF(($D49=""),"",VLOOKUP($D49,Συμμετοχές!$A$7:$P$38,4))</f>
        <v>ΗΡΑΚΛΕΙΟ</v>
      </c>
      <c r="I49" s="137"/>
      <c r="J49" s="139"/>
      <c r="K49" s="141"/>
      <c r="L49" s="145"/>
      <c r="M49" s="184"/>
      <c r="N49" s="145"/>
      <c r="O49" s="207"/>
      <c r="P49" s="227"/>
      <c r="Q49" s="228"/>
      <c r="R49" s="226"/>
      <c r="S49" s="88"/>
      <c r="T49" s="88"/>
      <c r="U49" s="25"/>
    </row>
    <row r="50" spans="1:21" ht="9" customHeight="1">
      <c r="A50" s="72"/>
      <c r="B50" s="92"/>
      <c r="C50" s="92"/>
      <c r="D50" s="146"/>
      <c r="E50" s="94"/>
      <c r="F50" s="94"/>
      <c r="G50" s="95"/>
      <c r="H50" s="94"/>
      <c r="I50" s="147"/>
      <c r="J50" s="148" t="s">
        <v>25</v>
      </c>
      <c r="K50" s="149"/>
      <c r="L50" s="151">
        <f>UPPER(IF(OR((K50="a"),(K50="as")),J48,IF(OR((K50="b"),(K50="bs")),J52,)))</f>
      </c>
      <c r="M50" s="215"/>
      <c r="N50" s="145"/>
      <c r="O50" s="207"/>
      <c r="P50" s="227"/>
      <c r="Q50" s="228"/>
      <c r="R50" s="226"/>
      <c r="S50" s="88"/>
      <c r="T50" s="88"/>
      <c r="U50" s="25"/>
    </row>
    <row r="51" spans="1:21" ht="9" customHeight="1">
      <c r="A51" s="49">
        <v>23</v>
      </c>
      <c r="B51" s="53">
        <f>IF(($D51=""),"",VLOOKUP($D51,Συμμετοχές!$A$7:$P$38,15))</f>
      </c>
      <c r="C51" s="62">
        <f>IF(($D51=""),"",VLOOKUP($D51,Συμμετοχές!$A$7:$P$38,16))</f>
      </c>
      <c r="D51" s="63"/>
      <c r="E51" s="68">
        <f>UPPER(IF(($D51=""),"",VLOOKUP($D51,Συμμετοχές!$A$7:$P$38,2)))</f>
      </c>
      <c r="F51" s="53">
        <f>IF(($D51=""),"",VLOOKUP($D51,Συμμετοχές!$A$7:$P$38,3))</f>
      </c>
      <c r="G51" s="135" t="s">
        <v>43</v>
      </c>
      <c r="H51" s="53">
        <f>IF(($D51=""),"",VLOOKUP($D51,Συμμετοχές!$A$7:$P$38,4))</f>
      </c>
      <c r="I51" s="71"/>
      <c r="J51" s="72"/>
      <c r="K51" s="175"/>
      <c r="L51" s="139"/>
      <c r="M51" s="221"/>
      <c r="N51" s="75"/>
      <c r="O51" s="207"/>
      <c r="P51" s="227"/>
      <c r="Q51" s="228"/>
      <c r="R51" s="226"/>
      <c r="S51" s="88"/>
      <c r="T51" s="88"/>
      <c r="U51" s="25"/>
    </row>
    <row r="52" spans="1:21" ht="9" customHeight="1">
      <c r="A52" s="72"/>
      <c r="B52" s="92"/>
      <c r="C52" s="92"/>
      <c r="D52" s="92"/>
      <c r="E52" s="94"/>
      <c r="F52" s="94"/>
      <c r="G52" s="95"/>
      <c r="H52" s="105" t="s">
        <v>25</v>
      </c>
      <c r="I52" s="106" t="s">
        <v>100</v>
      </c>
      <c r="J52" s="109" t="str">
        <f>UPPER(IF(OR((I52="a"),(I52="as")),E51,IF(OR((I52="b"),(I52="bs")),E53,)))</f>
        <v>ΒΡΟΝΤΑΚΗ</v>
      </c>
      <c r="K52" s="182"/>
      <c r="L52" s="145"/>
      <c r="M52" s="76"/>
      <c r="N52" s="75"/>
      <c r="O52" s="207"/>
      <c r="P52" s="227"/>
      <c r="Q52" s="228"/>
      <c r="R52" s="226"/>
      <c r="S52" s="88"/>
      <c r="T52" s="88"/>
      <c r="U52" s="25"/>
    </row>
    <row r="53" spans="1:21" ht="9" customHeight="1">
      <c r="A53" s="49">
        <v>24</v>
      </c>
      <c r="B53" s="53">
        <f>IF(($D53=""),"",VLOOKUP($D53,Συμμετοχές!$A$7:$P$38,15))</f>
        <v>0</v>
      </c>
      <c r="C53" s="62">
        <f>IF(($D53=""),"",VLOOKUP($D53,Συμμετοχές!$A$7:$P$38,16))</f>
        <v>130</v>
      </c>
      <c r="D53" s="63">
        <v>4</v>
      </c>
      <c r="E53" s="68" t="str">
        <f>UPPER(IF(($D53=""),"",VLOOKUP($D53,Συμμετοχές!$A$7:$P$38,2)))</f>
        <v>ΒΡΟΝΤΑΚΗ</v>
      </c>
      <c r="F53" s="53" t="str">
        <f>IF(($D53=""),"",VLOOKUP($D53,Συμμετοχές!$A$7:$P$38,3))</f>
        <v>ΓΕΩΡΓΙΑ</v>
      </c>
      <c r="G53" s="68"/>
      <c r="H53" s="53" t="str">
        <f>IF(($D53=""),"",VLOOKUP($D53,Συμμετοχές!$A$7:$P$38,4))</f>
        <v>ΡΕΘΥΜΝΟ</v>
      </c>
      <c r="I53" s="137"/>
      <c r="J53" s="139"/>
      <c r="K53" s="194"/>
      <c r="L53" s="75"/>
      <c r="M53" s="76"/>
      <c r="N53" s="75"/>
      <c r="O53" s="207"/>
      <c r="P53" s="227"/>
      <c r="Q53" s="228"/>
      <c r="R53" s="226"/>
      <c r="S53" s="88"/>
      <c r="T53" s="88"/>
      <c r="U53" s="25"/>
    </row>
    <row r="54" spans="1:21" ht="9" customHeight="1">
      <c r="A54" s="72"/>
      <c r="B54" s="92"/>
      <c r="C54" s="92"/>
      <c r="D54" s="92"/>
      <c r="E54" s="94"/>
      <c r="F54" s="94"/>
      <c r="G54" s="95"/>
      <c r="H54" s="94"/>
      <c r="I54" s="147"/>
      <c r="J54" s="72"/>
      <c r="K54" s="73"/>
      <c r="L54" s="75"/>
      <c r="M54" s="76"/>
      <c r="N54" s="196" t="s">
        <v>25</v>
      </c>
      <c r="O54" s="149"/>
      <c r="P54" s="248">
        <f>UPPER(IF(OR((O54="a"),(O54="as")),N46,IF(OR((O54="b"),(O54="bs")),N62,)))</f>
      </c>
      <c r="Q54" s="249"/>
      <c r="R54" s="226"/>
      <c r="S54" s="88"/>
      <c r="T54" s="88"/>
      <c r="U54" s="25"/>
    </row>
    <row r="55" spans="1:21" ht="9" customHeight="1">
      <c r="A55" s="49">
        <v>25</v>
      </c>
      <c r="B55" s="53">
        <f>IF(($D55=""),"",VLOOKUP($D55,Συμμετοχές!$A$7:$P$38,15))</f>
        <v>0</v>
      </c>
      <c r="C55" s="62">
        <f>IF(($D55=""),"",VLOOKUP($D55,Συμμετοχές!$A$7:$P$38,16))</f>
        <v>120</v>
      </c>
      <c r="D55" s="63">
        <v>5</v>
      </c>
      <c r="E55" s="68" t="str">
        <f>UPPER(IF(($D55=""),"",VLOOKUP($D55,Συμμετοχές!$A$7:$P$38,2)))</f>
        <v>ΠΕΡΔΙΚΑΚΗ</v>
      </c>
      <c r="F55" s="53" t="str">
        <f>IF(($D55=""),"",VLOOKUP($D55,Συμμετοχές!$A$7:$P$38,3))</f>
        <v>ΚΑΤΕΡΙΝΑ</v>
      </c>
      <c r="G55" s="68"/>
      <c r="H55" s="53" t="str">
        <f>IF(($D55=""),"",VLOOKUP($D55,Συμμετοχές!$A$7:$P$38,4))</f>
        <v>ΙΕΡΑΠΕΤΡΑ</v>
      </c>
      <c r="I55" s="71"/>
      <c r="J55" s="72"/>
      <c r="K55" s="73"/>
      <c r="L55" s="75"/>
      <c r="M55" s="76"/>
      <c r="N55" s="75"/>
      <c r="O55" s="207"/>
      <c r="P55" s="139"/>
      <c r="Q55" s="250"/>
      <c r="R55" s="86"/>
      <c r="S55" s="88"/>
      <c r="T55" s="88"/>
      <c r="U55" s="25"/>
    </row>
    <row r="56" spans="1:21" ht="9" customHeight="1">
      <c r="A56" s="72"/>
      <c r="B56" s="92"/>
      <c r="C56" s="92"/>
      <c r="D56" s="92"/>
      <c r="E56" s="94"/>
      <c r="F56" s="94"/>
      <c r="G56" s="95"/>
      <c r="H56" s="105" t="s">
        <v>25</v>
      </c>
      <c r="I56" s="106" t="s">
        <v>31</v>
      </c>
      <c r="J56" s="109" t="str">
        <f>UPPER(IF(OR((I56="a"),(I56="as")),E55,IF(OR((I56="b"),(I56="bs")),E57,)))</f>
        <v>ΠΕΡΔΙΚΑΚΗ</v>
      </c>
      <c r="K56" s="120"/>
      <c r="L56" s="75"/>
      <c r="M56" s="76"/>
      <c r="N56" s="75"/>
      <c r="O56" s="207"/>
      <c r="P56" s="145"/>
      <c r="Q56" s="82"/>
      <c r="R56" s="86"/>
      <c r="S56" s="88"/>
      <c r="T56" s="88"/>
      <c r="U56" s="25"/>
    </row>
    <row r="57" spans="1:21" ht="9" customHeight="1">
      <c r="A57" s="49">
        <v>26</v>
      </c>
      <c r="B57" s="53">
        <f>IF(($D57=""),"",VLOOKUP($D57,Συμμετοχές!$A$7:$P$38,15))</f>
      </c>
      <c r="C57" s="62">
        <f>IF(($D57=""),"",VLOOKUP($D57,Συμμετοχές!$A$7:$P$38,16))</f>
      </c>
      <c r="D57" s="63"/>
      <c r="E57" s="68">
        <f>UPPER(IF(($D57=""),"",VLOOKUP($D57,Συμμετοχές!$A$7:$P$38,2)))</f>
      </c>
      <c r="F57" s="53">
        <f>IF(($D57=""),"",VLOOKUP($D57,Συμμετοχές!$A$7:$P$38,3))</f>
      </c>
      <c r="G57" s="135" t="s">
        <v>43</v>
      </c>
      <c r="H57" s="53">
        <f>IF(($D57=""),"",VLOOKUP($D57,Συμμετοχές!$A$7:$P$38,4))</f>
      </c>
      <c r="I57" s="137"/>
      <c r="J57" s="139"/>
      <c r="K57" s="141"/>
      <c r="L57" s="145"/>
      <c r="M57" s="76"/>
      <c r="N57" s="75"/>
      <c r="O57" s="207"/>
      <c r="P57" s="145"/>
      <c r="Q57" s="82"/>
      <c r="R57" s="86"/>
      <c r="S57" s="88"/>
      <c r="T57" s="88"/>
      <c r="U57" s="25"/>
    </row>
    <row r="58" spans="1:21" ht="9" customHeight="1">
      <c r="A58" s="72"/>
      <c r="B58" s="92"/>
      <c r="C58" s="92"/>
      <c r="D58" s="146"/>
      <c r="E58" s="94"/>
      <c r="F58" s="94"/>
      <c r="G58" s="95"/>
      <c r="H58" s="94"/>
      <c r="I58" s="147"/>
      <c r="J58" s="148" t="s">
        <v>25</v>
      </c>
      <c r="K58" s="149"/>
      <c r="L58" s="151">
        <f>UPPER(IF(OR((K58="a"),(K58="as")),J56,IF(OR((K58="b"),(K58="bs")),J60,)))</f>
      </c>
      <c r="M58" s="152"/>
      <c r="N58" s="75"/>
      <c r="O58" s="207"/>
      <c r="P58" s="145"/>
      <c r="Q58" s="82"/>
      <c r="R58" s="86"/>
      <c r="S58" s="88"/>
      <c r="T58" s="88"/>
      <c r="U58" s="25"/>
    </row>
    <row r="59" spans="1:21" ht="9" customHeight="1">
      <c r="A59" s="49">
        <v>27</v>
      </c>
      <c r="B59" s="53">
        <f>IF(($D59=""),"",VLOOKUP($D59,Συμμετοχές!$A$7:$P$38,15))</f>
        <v>0</v>
      </c>
      <c r="C59" s="62">
        <f>IF(($D59=""),"",VLOOKUP($D59,Συμμετοχές!$A$7:$P$38,16))</f>
        <v>55</v>
      </c>
      <c r="D59" s="63">
        <v>10</v>
      </c>
      <c r="E59" s="68" t="str">
        <f>UPPER(IF(($D59=""),"",VLOOKUP($D59,Συμμετοχές!$A$7:$P$38,2)))</f>
        <v>ΣΩΠΑΣΗ</v>
      </c>
      <c r="F59" s="53" t="str">
        <f>IF(($D59=""),"",VLOOKUP($D59,Συμμετοχές!$A$7:$P$38,3))</f>
        <v>ΧΡΎΣΑ </v>
      </c>
      <c r="G59" s="68"/>
      <c r="H59" s="53" t="str">
        <f>IF(($D59=""),"",VLOOKUP($D59,Συμμετοχές!$A$7:$P$38,4))</f>
        <v>ΑΓ. ΝΙΚΟΛΑΟΣ</v>
      </c>
      <c r="I59" s="71"/>
      <c r="J59" s="72"/>
      <c r="K59" s="175"/>
      <c r="L59" s="139"/>
      <c r="M59" s="177"/>
      <c r="N59" s="145"/>
      <c r="O59" s="207"/>
      <c r="P59" s="145"/>
      <c r="Q59" s="82"/>
      <c r="R59" s="86"/>
      <c r="S59" s="88"/>
      <c r="T59" s="88"/>
      <c r="U59" s="25"/>
    </row>
    <row r="60" spans="1:21" ht="9" customHeight="1">
      <c r="A60" s="72"/>
      <c r="B60" s="92"/>
      <c r="C60" s="92"/>
      <c r="D60" s="146"/>
      <c r="E60" s="94"/>
      <c r="F60" s="94"/>
      <c r="G60" s="95"/>
      <c r="H60" s="105" t="s">
        <v>25</v>
      </c>
      <c r="I60" s="106" t="s">
        <v>31</v>
      </c>
      <c r="J60" s="109" t="str">
        <f>UPPER(IF(OR((I60="a"),(I60="as")),E59,IF(OR((I60="b"),(I60="bs")),E61,)))</f>
        <v>ΣΩΠΑΣΗ</v>
      </c>
      <c r="K60" s="182"/>
      <c r="L60" s="145"/>
      <c r="M60" s="184"/>
      <c r="N60" s="145"/>
      <c r="O60" s="207"/>
      <c r="P60" s="145"/>
      <c r="Q60" s="82"/>
      <c r="R60" s="86"/>
      <c r="S60" s="88"/>
      <c r="T60" s="88"/>
      <c r="U60" s="25"/>
    </row>
    <row r="61" spans="1:21" ht="9" customHeight="1">
      <c r="A61" s="49">
        <v>28</v>
      </c>
      <c r="B61" s="53">
        <f>IF(($D61=""),"",VLOOKUP($D61,Συμμετοχές!$A$7:$P$38,15))</f>
      </c>
      <c r="C61" s="62">
        <f>IF(($D61=""),"",VLOOKUP($D61,Συμμετοχές!$A$7:$P$38,16))</f>
      </c>
      <c r="D61" s="63"/>
      <c r="E61" s="68">
        <f>UPPER(IF(($D61=""),"",VLOOKUP($D61,Συμμετοχές!$A$7:$P$38,2)))</f>
      </c>
      <c r="F61" s="53">
        <f>IF(($D61=""),"",VLOOKUP($D61,Συμμετοχές!$A$7:$P$38,3))</f>
      </c>
      <c r="G61" s="345" t="s">
        <v>43</v>
      </c>
      <c r="H61" s="53">
        <f>IF(($D61=""),"",VLOOKUP($D61,Συμμετοχές!$A$7:$P$38,4))</f>
      </c>
      <c r="I61" s="137"/>
      <c r="J61" s="139"/>
      <c r="K61" s="194"/>
      <c r="L61" s="75"/>
      <c r="M61" s="184"/>
      <c r="N61" s="145"/>
      <c r="O61" s="207"/>
      <c r="P61" s="145"/>
      <c r="Q61" s="82"/>
      <c r="R61" s="86"/>
      <c r="S61" s="88"/>
      <c r="T61" s="88"/>
      <c r="U61" s="25"/>
    </row>
    <row r="62" spans="1:21" ht="9" customHeight="1">
      <c r="A62" s="72"/>
      <c r="B62" s="92"/>
      <c r="C62" s="92"/>
      <c r="D62" s="146"/>
      <c r="E62" s="94"/>
      <c r="F62" s="94"/>
      <c r="G62" s="95"/>
      <c r="H62" s="94"/>
      <c r="I62" s="147"/>
      <c r="J62" s="72"/>
      <c r="K62" s="73"/>
      <c r="L62" s="196" t="s">
        <v>25</v>
      </c>
      <c r="M62" s="198"/>
      <c r="N62" s="151">
        <f>UPPER(IF(OR((M62="a"),(M62="as")),L58,IF(OR((M62="b"),(M62="bs")),L66,)))</f>
      </c>
      <c r="O62" s="229"/>
      <c r="P62" s="145"/>
      <c r="Q62" s="82"/>
      <c r="R62" s="86"/>
      <c r="S62" s="88"/>
      <c r="T62" s="88"/>
      <c r="U62" s="25"/>
    </row>
    <row r="63" spans="1:21" ht="9" customHeight="1">
      <c r="A63" s="49">
        <v>29</v>
      </c>
      <c r="B63" s="53">
        <f>IF(($D63=""),"",VLOOKUP($D63,Συμμετοχές!$A$7:$P$38,15))</f>
        <v>0</v>
      </c>
      <c r="C63" s="62">
        <f>IF(($D63=""),"",VLOOKUP($D63,Συμμετοχές!$A$7:$P$38,16))</f>
        <v>40</v>
      </c>
      <c r="D63" s="63">
        <v>11</v>
      </c>
      <c r="E63" s="68" t="str">
        <f>UPPER(IF(($D63=""),"",VLOOKUP($D63,Συμμετοχές!$A$7:$P$38,2)))</f>
        <v>ΜΙΧΕΛΙΔΑΚΗ</v>
      </c>
      <c r="F63" s="53" t="str">
        <f>IF(($D63=""),"",VLOOKUP($D63,Συμμετοχές!$A$7:$P$38,3))</f>
        <v>ΙΡΜΑ</v>
      </c>
      <c r="G63" s="173"/>
      <c r="H63" s="53" t="str">
        <f>IF(($D63=""),"",VLOOKUP($D63,Συμμετοχές!$A$7:$P$38,4))</f>
        <v>ΗΡΑΚΛΕΙΟ</v>
      </c>
      <c r="I63" s="71"/>
      <c r="J63" s="72"/>
      <c r="K63" s="73"/>
      <c r="L63" s="75"/>
      <c r="M63" s="184"/>
      <c r="N63" s="139"/>
      <c r="O63" s="194"/>
      <c r="P63" s="75"/>
      <c r="Q63" s="82"/>
      <c r="R63" s="86"/>
      <c r="S63" s="88"/>
      <c r="T63" s="88"/>
      <c r="U63" s="25"/>
    </row>
    <row r="64" spans="1:21" ht="9" customHeight="1">
      <c r="A64" s="72"/>
      <c r="B64" s="92"/>
      <c r="C64" s="92"/>
      <c r="D64" s="146"/>
      <c r="E64" s="94"/>
      <c r="F64" s="94"/>
      <c r="G64" s="95"/>
      <c r="H64" s="105" t="s">
        <v>25</v>
      </c>
      <c r="I64" s="106"/>
      <c r="J64" s="109">
        <f>UPPER(IF(OR((I64="a"),(I64="as")),E63,IF(OR((I64="b"),(I64="bs")),E65,)))</f>
      </c>
      <c r="K64" s="120"/>
      <c r="L64" s="75"/>
      <c r="M64" s="184"/>
      <c r="N64" s="145"/>
      <c r="O64" s="73"/>
      <c r="P64" s="75"/>
      <c r="Q64" s="82"/>
      <c r="R64" s="86"/>
      <c r="S64" s="88"/>
      <c r="T64" s="88"/>
      <c r="U64" s="25"/>
    </row>
    <row r="65" spans="1:21" ht="9" customHeight="1">
      <c r="A65" s="49">
        <v>30</v>
      </c>
      <c r="B65" s="53">
        <f>IF(($D65=""),"",VLOOKUP($D65,Συμμετοχές!$A$7:$P$38,15))</f>
        <v>0</v>
      </c>
      <c r="C65" s="62">
        <f>IF(($D65=""),"",VLOOKUP($D65,Συμμετοχές!$A$7:$P$38,16))</f>
        <v>30</v>
      </c>
      <c r="D65" s="63">
        <v>12</v>
      </c>
      <c r="E65" s="68" t="str">
        <f>UPPER(IF(($D65=""),"",VLOOKUP($D65,Συμμετοχές!$A$7:$P$38,2)))</f>
        <v>ΠΕΡΓΙΑΝΑΚΗ</v>
      </c>
      <c r="F65" s="53" t="str">
        <f>IF(($D65=""),"",VLOOKUP($D65,Συμμετοχές!$A$7:$P$38,3))</f>
        <v>ΕΛΕΝΗ</v>
      </c>
      <c r="G65" s="68"/>
      <c r="H65" s="53" t="str">
        <f>IF(($D65=""),"",VLOOKUP($D65,Συμμετοχές!$A$7:$P$38,4))</f>
        <v>ΜΟΙΡΕΣ</v>
      </c>
      <c r="I65" s="137"/>
      <c r="J65" s="139"/>
      <c r="K65" s="141"/>
      <c r="L65" s="145"/>
      <c r="M65" s="184"/>
      <c r="N65" s="145"/>
      <c r="O65" s="73"/>
      <c r="P65" s="75"/>
      <c r="Q65" s="82"/>
      <c r="R65" s="86"/>
      <c r="S65" s="88"/>
      <c r="T65" s="88"/>
      <c r="U65" s="25"/>
    </row>
    <row r="66" spans="1:21" ht="9" customHeight="1">
      <c r="A66" s="72"/>
      <c r="B66" s="92"/>
      <c r="C66" s="92"/>
      <c r="D66" s="146"/>
      <c r="E66" s="94"/>
      <c r="F66" s="94"/>
      <c r="G66" s="95"/>
      <c r="H66" s="94"/>
      <c r="I66" s="147"/>
      <c r="J66" s="148" t="s">
        <v>25</v>
      </c>
      <c r="K66" s="149"/>
      <c r="L66" s="151">
        <f>UPPER(IF(OR((K66="a"),(K66="as")),J64,IF(OR((K66="b"),(K66="bs")),J68,)))</f>
      </c>
      <c r="M66" s="215"/>
      <c r="N66" s="145"/>
      <c r="O66" s="73"/>
      <c r="P66" s="75"/>
      <c r="Q66" s="82"/>
      <c r="R66" s="86"/>
      <c r="S66" s="88"/>
      <c r="T66" s="88"/>
      <c r="U66" s="25"/>
    </row>
    <row r="67" spans="1:21" ht="9" customHeight="1">
      <c r="A67" s="49">
        <v>31</v>
      </c>
      <c r="B67" s="53">
        <f>IF(($D67=""),"",VLOOKUP($D67,Συμμετοχές!$A$7:$P$38,15))</f>
      </c>
      <c r="C67" s="62">
        <f>IF(($D67=""),"",VLOOKUP($D67,Συμμετοχές!$A$7:$P$38,16))</f>
      </c>
      <c r="D67" s="63"/>
      <c r="E67" s="68">
        <f>UPPER(IF(($D67=""),"",VLOOKUP($D67,Συμμετοχές!$A$7:$P$38,2)))</f>
      </c>
      <c r="F67" s="53">
        <f>IF(($D67=""),"",VLOOKUP($D67,Συμμετοχές!$A$7:$P$38,3))</f>
      </c>
      <c r="G67" s="135" t="s">
        <v>43</v>
      </c>
      <c r="H67" s="53">
        <f>IF(($D67=""),"",VLOOKUP($D67,Συμμετοχές!$A$7:$P$38,4))</f>
      </c>
      <c r="I67" s="71"/>
      <c r="J67" s="72"/>
      <c r="K67" s="175"/>
      <c r="L67" s="139"/>
      <c r="M67" s="221"/>
      <c r="N67" s="75"/>
      <c r="O67" s="73"/>
      <c r="P67" s="75"/>
      <c r="Q67" s="251"/>
      <c r="R67" s="86"/>
      <c r="S67" s="88"/>
      <c r="T67" s="88"/>
      <c r="U67" s="25"/>
    </row>
    <row r="68" spans="1:21" ht="9" customHeight="1">
      <c r="A68" s="72"/>
      <c r="B68" s="92"/>
      <c r="C68" s="92"/>
      <c r="D68" s="92"/>
      <c r="E68" s="94"/>
      <c r="F68" s="94"/>
      <c r="G68" s="95"/>
      <c r="H68" s="105" t="s">
        <v>25</v>
      </c>
      <c r="I68" s="106" t="s">
        <v>100</v>
      </c>
      <c r="J68" s="109" t="str">
        <f>UPPER(IF(OR((I68="a"),(I68="as")),E67,IF(OR((I68="b"),(I68="bs")),E69,)))</f>
        <v>ΡΑΜΟΥΤΣΑΚΗ</v>
      </c>
      <c r="K68" s="182"/>
      <c r="L68" s="145"/>
      <c r="M68" s="76"/>
      <c r="N68" s="75"/>
      <c r="O68" s="73"/>
      <c r="P68" s="75"/>
      <c r="Q68" s="251"/>
      <c r="R68" s="86"/>
      <c r="S68" s="88"/>
      <c r="T68" s="88"/>
      <c r="U68" s="25"/>
    </row>
    <row r="69" spans="1:21" ht="9" customHeight="1">
      <c r="A69" s="49">
        <v>32</v>
      </c>
      <c r="B69" s="53">
        <f>IF(($D69=""),"",VLOOKUP($D69,Συμμετοχές!$A$7:$P$38,15))</f>
        <v>0</v>
      </c>
      <c r="C69" s="62">
        <f>IF(($D69=""),"",VLOOKUP($D69,Συμμετοχές!$A$7:$P$38,16))</f>
        <v>410</v>
      </c>
      <c r="D69" s="63">
        <v>2</v>
      </c>
      <c r="E69" s="68" t="str">
        <f>UPPER(IF(($D69=""),"",VLOOKUP($D69,Συμμετοχές!$A$7:$P$38,2)))</f>
        <v>ΡΑΜΟΥΤΣΑΚΗ</v>
      </c>
      <c r="F69" s="53" t="str">
        <f>IF(($D69=""),"",VLOOKUP($D69,Συμμετοχές!$A$7:$P$38,3))</f>
        <v>ΜΙΡΚΑ</v>
      </c>
      <c r="G69" s="68"/>
      <c r="H69" s="53" t="str">
        <f>IF(($D69=""),"",VLOOKUP($D69,Συμμετοχές!$A$7:$P$38,4))</f>
        <v>ΗΡΑΚΛΕΙΟ</v>
      </c>
      <c r="I69" s="137"/>
      <c r="J69" s="139"/>
      <c r="K69" s="194"/>
      <c r="L69" s="75"/>
      <c r="M69" s="76"/>
      <c r="N69" s="75"/>
      <c r="O69" s="77"/>
      <c r="P69" s="75"/>
      <c r="Q69" s="251"/>
      <c r="R69" s="86"/>
      <c r="S69" s="88"/>
      <c r="T69" s="88"/>
      <c r="U69" s="25"/>
    </row>
    <row r="70" spans="1:21" ht="6.75" customHeight="1">
      <c r="A70" s="252"/>
      <c r="B70" s="253"/>
      <c r="C70" s="253"/>
      <c r="D70" s="253"/>
      <c r="E70" s="254"/>
      <c r="F70" s="254"/>
      <c r="G70" s="254"/>
      <c r="H70" s="254"/>
      <c r="I70" s="255"/>
      <c r="J70" s="256"/>
      <c r="K70" s="257"/>
      <c r="L70" s="258"/>
      <c r="M70" s="259"/>
      <c r="N70" s="258"/>
      <c r="O70" s="257"/>
      <c r="P70" s="258"/>
      <c r="Q70" s="259"/>
      <c r="R70" s="260"/>
      <c r="S70" s="25"/>
      <c r="T70" s="25"/>
      <c r="U70" s="25"/>
    </row>
    <row r="71" spans="1:21" ht="10.5" customHeight="1">
      <c r="A71" s="261" t="s">
        <v>103</v>
      </c>
      <c r="B71" s="262"/>
      <c r="C71" s="263"/>
      <c r="D71" s="264" t="s">
        <v>104</v>
      </c>
      <c r="E71" s="265" t="s">
        <v>105</v>
      </c>
      <c r="F71" s="266"/>
      <c r="G71" s="266"/>
      <c r="H71" s="267"/>
      <c r="I71" s="268" t="s">
        <v>104</v>
      </c>
      <c r="J71" s="266" t="s">
        <v>106</v>
      </c>
      <c r="K71" s="269"/>
      <c r="L71" s="265" t="s">
        <v>107</v>
      </c>
      <c r="M71" s="270"/>
      <c r="N71" s="271" t="s">
        <v>108</v>
      </c>
      <c r="O71" s="272"/>
      <c r="P71" s="273"/>
      <c r="Q71" s="270"/>
      <c r="R71" s="274"/>
      <c r="S71" s="25"/>
      <c r="T71" s="25"/>
      <c r="U71" s="25"/>
    </row>
    <row r="72" spans="1:21" ht="9" customHeight="1">
      <c r="A72" s="275" t="s">
        <v>109</v>
      </c>
      <c r="B72" s="276"/>
      <c r="C72" s="277"/>
      <c r="D72" s="278" t="s">
        <v>110</v>
      </c>
      <c r="E72" s="279" t="str">
        <f>Συμμετοχές!B7</f>
        <v>ΣΩΜΑΡΑΚΗ</v>
      </c>
      <c r="F72" s="280"/>
      <c r="G72" s="281"/>
      <c r="H72" s="282"/>
      <c r="I72" s="283" t="s">
        <v>110</v>
      </c>
      <c r="J72" s="280"/>
      <c r="K72" s="284"/>
      <c r="L72" s="276"/>
      <c r="M72" s="285"/>
      <c r="N72" s="342" t="s">
        <v>111</v>
      </c>
      <c r="O72" s="343"/>
      <c r="P72" s="343"/>
      <c r="Q72" s="344"/>
      <c r="R72" s="274"/>
      <c r="S72" s="25"/>
      <c r="T72" s="25"/>
      <c r="U72" s="25"/>
    </row>
    <row r="73" spans="1:21" ht="9" customHeight="1">
      <c r="A73" s="286" t="s">
        <v>112</v>
      </c>
      <c r="B73" s="287"/>
      <c r="C73" s="288"/>
      <c r="D73" s="289" t="s">
        <v>113</v>
      </c>
      <c r="E73" s="290" t="str">
        <f>Συμμετοχές!B8</f>
        <v>ΡΑΜΟΥΤΣΑΚΗ</v>
      </c>
      <c r="F73" s="291"/>
      <c r="G73" s="292"/>
      <c r="H73" s="293"/>
      <c r="I73" s="294" t="s">
        <v>113</v>
      </c>
      <c r="J73" s="291"/>
      <c r="K73" s="295"/>
      <c r="L73" s="287"/>
      <c r="M73" s="296"/>
      <c r="N73" s="297"/>
      <c r="O73" s="298"/>
      <c r="P73" s="299"/>
      <c r="Q73" s="300"/>
      <c r="R73" s="274"/>
      <c r="S73" s="25"/>
      <c r="T73" s="25"/>
      <c r="U73" s="25"/>
    </row>
    <row r="74" spans="1:21" ht="9" customHeight="1">
      <c r="A74" s="301" t="s">
        <v>114</v>
      </c>
      <c r="B74" s="299"/>
      <c r="C74" s="302"/>
      <c r="D74" s="289" t="s">
        <v>115</v>
      </c>
      <c r="E74" s="290" t="str">
        <f>Συμμετοχές!B9</f>
        <v>ΑΣΠΡΑΔΑΚΗ</v>
      </c>
      <c r="F74" s="291"/>
      <c r="G74" s="292"/>
      <c r="H74" s="293"/>
      <c r="I74" s="294" t="s">
        <v>115</v>
      </c>
      <c r="J74" s="291"/>
      <c r="K74" s="295"/>
      <c r="L74" s="287"/>
      <c r="M74" s="296"/>
      <c r="N74" s="342" t="s">
        <v>116</v>
      </c>
      <c r="O74" s="343"/>
      <c r="P74" s="343"/>
      <c r="Q74" s="344"/>
      <c r="R74" s="274"/>
      <c r="S74" s="25"/>
      <c r="T74" s="25"/>
      <c r="U74" s="25"/>
    </row>
    <row r="75" spans="1:21" ht="9" customHeight="1">
      <c r="A75" s="303"/>
      <c r="B75" s="304"/>
      <c r="C75" s="277"/>
      <c r="D75" s="289" t="s">
        <v>117</v>
      </c>
      <c r="E75" s="290" t="str">
        <f>Συμμετοχές!B10</f>
        <v>ΒΡΟΝΤΑΚΗ</v>
      </c>
      <c r="F75" s="291"/>
      <c r="G75" s="292"/>
      <c r="H75" s="293"/>
      <c r="I75" s="294" t="s">
        <v>117</v>
      </c>
      <c r="J75" s="291"/>
      <c r="K75" s="295"/>
      <c r="L75" s="287"/>
      <c r="M75" s="296"/>
      <c r="N75" s="286"/>
      <c r="O75" s="295"/>
      <c r="P75" s="287"/>
      <c r="Q75" s="296"/>
      <c r="R75" s="274"/>
      <c r="S75" s="25"/>
      <c r="T75" s="25"/>
      <c r="U75" s="25"/>
    </row>
    <row r="76" spans="1:21" ht="9" customHeight="1">
      <c r="A76" s="305" t="s">
        <v>118</v>
      </c>
      <c r="B76" s="306"/>
      <c r="C76" s="307"/>
      <c r="D76" s="289" t="s">
        <v>119</v>
      </c>
      <c r="E76" s="290" t="str">
        <f>Συμμετοχές!B11</f>
        <v>ΠΕΡΔΙΚΑΚΗ</v>
      </c>
      <c r="F76" s="291"/>
      <c r="G76" s="292"/>
      <c r="H76" s="293"/>
      <c r="I76" s="294" t="s">
        <v>119</v>
      </c>
      <c r="J76" s="291"/>
      <c r="K76" s="295"/>
      <c r="L76" s="287"/>
      <c r="M76" s="296"/>
      <c r="N76" s="301"/>
      <c r="O76" s="298"/>
      <c r="P76" s="299"/>
      <c r="Q76" s="300"/>
      <c r="R76" s="274"/>
      <c r="S76" s="25"/>
      <c r="T76" s="25"/>
      <c r="U76" s="25"/>
    </row>
    <row r="77" spans="1:21" ht="9" customHeight="1">
      <c r="A77" s="275" t="s">
        <v>109</v>
      </c>
      <c r="B77" s="276"/>
      <c r="C77" s="277"/>
      <c r="D77" s="289" t="s">
        <v>120</v>
      </c>
      <c r="E77" s="290" t="str">
        <f>Συμμετοχές!B12</f>
        <v>ΚΛΩΝΤΖΑ</v>
      </c>
      <c r="F77" s="291"/>
      <c r="G77" s="292"/>
      <c r="H77" s="293"/>
      <c r="I77" s="294" t="s">
        <v>120</v>
      </c>
      <c r="J77" s="291"/>
      <c r="K77" s="295"/>
      <c r="L77" s="287"/>
      <c r="M77" s="296"/>
      <c r="N77" s="342" t="s">
        <v>121</v>
      </c>
      <c r="O77" s="343"/>
      <c r="P77" s="343"/>
      <c r="Q77" s="344"/>
      <c r="R77" s="274"/>
      <c r="S77" s="25"/>
      <c r="T77" s="25"/>
      <c r="U77" s="25"/>
    </row>
    <row r="78" spans="1:21" ht="9" customHeight="1">
      <c r="A78" s="286" t="s">
        <v>122</v>
      </c>
      <c r="B78" s="287"/>
      <c r="C78" s="308"/>
      <c r="D78" s="289" t="s">
        <v>123</v>
      </c>
      <c r="E78" s="290" t="str">
        <f>Συμμετοχές!B13</f>
        <v>ΠΑΧΟΥΜΗ</v>
      </c>
      <c r="F78" s="291"/>
      <c r="G78" s="292"/>
      <c r="H78" s="293"/>
      <c r="I78" s="294" t="s">
        <v>123</v>
      </c>
      <c r="J78" s="291"/>
      <c r="K78" s="295"/>
      <c r="L78" s="287"/>
      <c r="M78" s="296"/>
      <c r="N78" s="286" t="str">
        <f>'Week SetUp'!E10</f>
        <v>Μ. ΜΟΥΤΣΑΚΗ &amp; Ν. ΚΑΛΥΒΑΣ</v>
      </c>
      <c r="O78" s="295"/>
      <c r="P78" s="287"/>
      <c r="Q78" s="296"/>
      <c r="R78" s="274"/>
      <c r="S78" s="25"/>
      <c r="T78" s="25"/>
      <c r="U78" s="25"/>
    </row>
    <row r="79" spans="1:21" ht="9" customHeight="1">
      <c r="A79" s="301" t="s">
        <v>124</v>
      </c>
      <c r="B79" s="299"/>
      <c r="C79" s="309"/>
      <c r="D79" s="310" t="s">
        <v>125</v>
      </c>
      <c r="E79" s="311" t="str">
        <f>Συμμετοχές!B14</f>
        <v>ΚΑΛΝΤΕΜΑΓΙΕΡ</v>
      </c>
      <c r="F79" s="312"/>
      <c r="G79" s="313"/>
      <c r="H79" s="314"/>
      <c r="I79" s="315" t="s">
        <v>125</v>
      </c>
      <c r="J79" s="312"/>
      <c r="K79" s="298"/>
      <c r="L79" s="299"/>
      <c r="M79" s="300"/>
      <c r="N79" s="301"/>
      <c r="O79" s="298"/>
      <c r="P79" s="299"/>
      <c r="Q79" s="316">
        <f>MIN(4,Συμμετοχές!R5)</f>
        <v>4</v>
      </c>
      <c r="R79" s="274"/>
      <c r="S79" s="25"/>
      <c r="T79" s="25"/>
      <c r="U79" s="25"/>
    </row>
  </sheetData>
  <sheetProtection/>
  <mergeCells count="10">
    <mergeCell ref="T29:T35"/>
    <mergeCell ref="N72:Q72"/>
    <mergeCell ref="N74:Q74"/>
    <mergeCell ref="N77:Q77"/>
    <mergeCell ref="A4:C4"/>
    <mergeCell ref="N4:P4"/>
    <mergeCell ref="J2:L2"/>
    <mergeCell ref="J1:L1"/>
    <mergeCell ref="A2:E2"/>
    <mergeCell ref="A1:F1"/>
  </mergeCells>
  <conditionalFormatting sqref="I8 I12 I16 I20 I24 I28 I32 I36 I40 I44 I48 I52 I56 I60 I64 I68 K66 K58 K50 K42 M46 M62 O54 K34 K26 M30 K18 M14 K10 O22 O39">
    <cfRule type="cellIs" priority="1" dxfId="9" operator="equal">
      <formula>"a"</formula>
    </cfRule>
  </conditionalFormatting>
  <conditionalFormatting sqref="I8 I12 I16 I20 I24 I28 I32 I36 I40 I44 I48 I52 I56 I60 I64 I68 K66 K58 K50 K42 M46 M62 O54 K34 K26 M30 K18 M14 K10 O22 O39">
    <cfRule type="cellIs" priority="2" dxfId="9" operator="equal">
      <formula>"b"</formula>
    </cfRule>
  </conditionalFormatting>
  <conditionalFormatting sqref="D7 D9 D11 D13 D15 D17 D19 D21 D23 D25 D27 D29 D31 D33 D35 D37 D39 D41 D43 D45 D47 D49 D51 D53 D55 D57 D59 D61 D63 D65 D67 D69">
    <cfRule type="notContainsBlanks" priority="3" dxfId="9">
      <formula>LEN(TRIM(D7))&gt;0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stavros</cp:lastModifiedBy>
  <cp:lastPrinted>2015-05-26T16:23:47Z</cp:lastPrinted>
  <dcterms:created xsi:type="dcterms:W3CDTF">2015-05-26T16:27:25Z</dcterms:created>
  <dcterms:modified xsi:type="dcterms:W3CDTF">2015-05-26T16:27:28Z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