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5" windowWidth="15015" windowHeight="7620" activeTab="2"/>
  </bookViews>
  <sheets>
    <sheet name="Week SetUp" sheetId="1" r:id="rId1"/>
    <sheet name="Συμμετοχες" sheetId="2" r:id="rId2"/>
    <sheet name="Ταμπλό Γυναικών" sheetId="3" r:id="rId3"/>
  </sheets>
  <definedNames/>
  <calcPr fullCalcOnLoad="1"/>
</workbook>
</file>

<file path=xl/comments2.xml><?xml version="1.0" encoding="utf-8"?>
<comments xmlns="http://schemas.openxmlformats.org/spreadsheetml/2006/main">
  <authors>
    <author/>
  </authors>
  <commentList>
    <comment ref="O6" authorId="0">
      <text>
        <r>
          <rPr>
            <sz val="10"/>
            <color rgb="FF000000"/>
            <rFont val="Arial"/>
            <family val="2"/>
          </rPr>
          <t>Player's final Acceptance Status:
DA= Direct Acceptance
WC=Wild Card
SE=Special Exempt
Q=Qualifier
LL=Lucky Loser
Blank=Not on draw</t>
        </r>
      </text>
    </comment>
    <comment ref="R6" authorId="0">
      <text>
        <r>
          <rPr>
            <sz val="10"/>
            <color rgb="FF000000"/>
            <rFont val="Arial"/>
            <family val="2"/>
          </rPr>
          <t>When the seeding list is ready: fill in Seed position 1,2,3,4,…
Leave blank for unseeded players</t>
        </r>
      </text>
    </comment>
  </commentList>
</comments>
</file>

<file path=xl/comments3.xml><?xml version="1.0" encoding="utf-8"?>
<comments xmlns="http://schemas.openxmlformats.org/spreadsheetml/2006/main">
  <authors>
    <author/>
  </authors>
  <commentList>
    <comment ref="D7" authorId="0">
      <text>
        <r>
          <rPr>
            <sz val="10"/>
            <color rgb="FF000000"/>
            <rFont val="Arial"/>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<sst xmlns="http://schemas.openxmlformats.org/spreadsheetml/2006/main" count="206" uniqueCount="136">
  <si>
    <t>Junior Week SetUp page</t>
  </si>
  <si>
    <t>DO NOT DELETE THIS PAGE !!!</t>
  </si>
  <si>
    <t>FILL IN ALL GREEN FIELDS BELOW</t>
  </si>
  <si>
    <t>Tournament Title (full name)</t>
  </si>
  <si>
    <t>4ο Παγκρήτιο Βετεράνων  2014</t>
  </si>
  <si>
    <t>2004 v1.2</t>
  </si>
  <si>
    <t>Τουρνουά</t>
  </si>
  <si>
    <t>Download from:</t>
  </si>
  <si>
    <t>Ζ΄ ΕΝΩΣΗ</t>
  </si>
  <si>
    <t>Ημερομηνία</t>
  </si>
  <si>
    <t>Σύλλογος</t>
  </si>
  <si>
    <t>Πόλη</t>
  </si>
  <si>
    <t>Επιδιατητής</t>
  </si>
  <si>
    <t>12-14/09/2014</t>
  </si>
  <si>
    <t>Ο.Α. ΣΟΥΔΑΣ</t>
  </si>
  <si>
    <t>ΧΑΝΙΑ</t>
  </si>
  <si>
    <t>ΠΕΤΡΑΚΗΣ ΚΩΣΤΑΣ</t>
  </si>
  <si>
    <t>ITF Tournament Calendar designation</t>
  </si>
  <si>
    <t>ΓΥΝΑΙΚΩΝ</t>
  </si>
  <si>
    <t>Copyright © ITF Limited, trading as the International Tennis Federation, 2004</t>
  </si>
  <si>
    <t>All rights reserved. Reproduction of this work in whole or in part, without the prior permission of the ITF is prohibited.</t>
  </si>
  <si>
    <t>Inquiries and comments to:</t>
  </si>
  <si>
    <t>DO NO DELETE THIS PAGE IF YOU ARE USING LINK-IN'S TO THE DRAW</t>
  </si>
  <si>
    <t>ITF Referee's signature</t>
  </si>
  <si>
    <t>Over 18</t>
  </si>
  <si>
    <t>ΚΑΤΗΓΟΡΙΕΣ</t>
  </si>
  <si>
    <t>Κατηγορίες</t>
  </si>
  <si>
    <t>Επιδιαιτητής</t>
  </si>
  <si>
    <t>ΕΠΙΔΙΑΙΤΗΤΗΣ</t>
  </si>
  <si>
    <t>Under 13</t>
  </si>
  <si>
    <t>Line</t>
  </si>
  <si>
    <t>Επίθετο</t>
  </si>
  <si>
    <t>Όνομα</t>
  </si>
  <si>
    <t>ΤΗΛΕΦΩΝΟ</t>
  </si>
  <si>
    <t>ΕΤ. ΓΕΝ</t>
  </si>
  <si>
    <t>Signed-in
Yes</t>
  </si>
  <si>
    <t>ITF 18
Ranking</t>
  </si>
  <si>
    <t>Pro-
Ranking</t>
  </si>
  <si>
    <t>Other ordering</t>
  </si>
  <si>
    <t>Criterium
Sort</t>
  </si>
  <si>
    <t>Seed Sort</t>
  </si>
  <si>
    <t>Accept status</t>
  </si>
  <si>
    <t>ΘΑΘΜ</t>
  </si>
  <si>
    <t>AccSort</t>
  </si>
  <si>
    <t>ΠΑΡΑΤΗΡΗΣΕΙΣ</t>
  </si>
  <si>
    <t>Γαργανουράκη</t>
  </si>
  <si>
    <t>Εργίνη</t>
  </si>
  <si>
    <t>ΗΡΑΚΛΕΙΟ</t>
  </si>
  <si>
    <t>6944-431611</t>
  </si>
  <si>
    <t>Μιχελιδάκη</t>
  </si>
  <si>
    <t>Ίρμη</t>
  </si>
  <si>
    <t>6972-260745</t>
  </si>
  <si>
    <t>Παπαδάκη</t>
  </si>
  <si>
    <t>Παρασκευή</t>
  </si>
  <si>
    <t>6932-032204</t>
  </si>
  <si>
    <t>Ξανθοπουλου</t>
  </si>
  <si>
    <t>Μπέτυ</t>
  </si>
  <si>
    <t>6972-716551</t>
  </si>
  <si>
    <t>Ξενικάκη</t>
  </si>
  <si>
    <t>Ιωάννα</t>
  </si>
  <si>
    <t>ΙΕΡΑΠΕΤΡΑ</t>
  </si>
  <si>
    <t>6977-659660</t>
  </si>
  <si>
    <t>Καροπούλου</t>
  </si>
  <si>
    <t>Μαρία - Αγάπη</t>
  </si>
  <si>
    <t>ΣΟΥΔΑ</t>
  </si>
  <si>
    <t>6934-111119</t>
  </si>
  <si>
    <t>Οερφανουδάκη</t>
  </si>
  <si>
    <t>Ευαγγελία</t>
  </si>
  <si>
    <t>6945-721545</t>
  </si>
  <si>
    <t>Μποτονάκη</t>
  </si>
  <si>
    <t>Σαρλοτ - Άννα</t>
  </si>
  <si>
    <t>6938-710234</t>
  </si>
  <si>
    <t>Θεοδωράκη</t>
  </si>
  <si>
    <t>Μαρίνα</t>
  </si>
  <si>
    <t>6936-838232</t>
  </si>
  <si>
    <t>Παπανάνου</t>
  </si>
  <si>
    <t>Ελένη</t>
  </si>
  <si>
    <t>CU</t>
  </si>
  <si>
    <t>ΚΥΡΙΩΣ ΤΑΜΠΛΟ</t>
  </si>
  <si>
    <t>St.</t>
  </si>
  <si>
    <t>Βαθμοί</t>
  </si>
  <si>
    <t>Seed</t>
  </si>
  <si>
    <t>2ος Γύρος</t>
  </si>
  <si>
    <t>Ημιτελικοί</t>
  </si>
  <si>
    <t>Τελικός</t>
  </si>
  <si>
    <t>Νικητής</t>
  </si>
  <si>
    <t>1</t>
  </si>
  <si>
    <t>Umpire</t>
  </si>
  <si>
    <t>A</t>
  </si>
  <si>
    <t>2</t>
  </si>
  <si>
    <t>BYE</t>
  </si>
  <si>
    <t>3</t>
  </si>
  <si>
    <t>4</t>
  </si>
  <si>
    <t>5</t>
  </si>
  <si>
    <t>6</t>
  </si>
  <si>
    <t>7</t>
  </si>
  <si>
    <t>8</t>
  </si>
  <si>
    <t>9</t>
  </si>
  <si>
    <t>10</t>
  </si>
  <si>
    <t>11</t>
  </si>
  <si>
    <t>B</t>
  </si>
  <si>
    <t>12</t>
  </si>
  <si>
    <t>13</t>
  </si>
  <si>
    <t>14</t>
  </si>
  <si>
    <t>15</t>
  </si>
  <si>
    <t>16</t>
  </si>
  <si>
    <t>Βαθμ. Αποδοχής</t>
  </si>
  <si>
    <t>#</t>
  </si>
  <si>
    <t>Seeded παίκτες</t>
  </si>
  <si>
    <t>Lucky Losers</t>
  </si>
  <si>
    <t>Αντικαθιστούν</t>
  </si>
  <si>
    <t>Κλήρωση:</t>
  </si>
  <si>
    <t>Ημερομ.</t>
  </si>
  <si>
    <t>Τελευταίος παίκτης ΑΑ</t>
  </si>
  <si>
    <t>Top ΑΑ</t>
  </si>
  <si>
    <t>Last ΑΑ</t>
  </si>
  <si>
    <t>Αντιπρόσωποι παικτών</t>
  </si>
  <si>
    <t>Βαθμ. Seed</t>
  </si>
  <si>
    <t>Υπογραφή Επιδιαιτητή</t>
  </si>
  <si>
    <t>Top seed</t>
  </si>
  <si>
    <t>Last seed</t>
  </si>
  <si>
    <t>#ERROR!:parse</t>
  </si>
  <si>
    <t>ΞΕΝΙΚΑΚΗ</t>
  </si>
  <si>
    <t>ΘΕΟΔΩΡΑΚΗ</t>
  </si>
  <si>
    <t>ΟΡΦΑΝΟΥΔΑΚΗ</t>
  </si>
  <si>
    <t>ΠΑΠΑΝΑΝΟΥ</t>
  </si>
  <si>
    <t>ΓΑΡΓΑΝΟΥΡΑΚΗ</t>
  </si>
  <si>
    <t>6/3 3/6 10/6</t>
  </si>
  <si>
    <t>6/2 6/2</t>
  </si>
  <si>
    <t>6/4 6/2</t>
  </si>
  <si>
    <t>6/2 6/3</t>
  </si>
  <si>
    <t>6/4 6/4</t>
  </si>
  <si>
    <t>6/2 6/4</t>
  </si>
  <si>
    <t>6/0 6/2</t>
  </si>
  <si>
    <t>6/3 3/1 ret.</t>
  </si>
  <si>
    <t>6/1 6/2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</si>
</sst>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m/d/yyyy;@"/>
    <numFmt numFmtId="166" formatCode="d\-mmm\-yy;@"/>
  </numFmts>
  <fonts count="109">
    <font>
      <sz val="10"/>
      <color rgb="FF000000"/>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family val="2"/>
    </font>
    <font>
      <b/>
      <sz val="11"/>
      <color indexed="52"/>
      <name val="Calibri"/>
      <family val="2"/>
    </font>
    <font>
      <sz val="6"/>
      <color indexed="8"/>
      <name val="Arial"/>
      <family val="2"/>
    </font>
    <font>
      <b/>
      <sz val="14"/>
      <color indexed="8"/>
      <name val="Arial"/>
      <family val="2"/>
    </font>
    <font>
      <sz val="7"/>
      <color indexed="8"/>
      <name val="Arial"/>
      <family val="2"/>
    </font>
    <font>
      <b/>
      <sz val="8"/>
      <color indexed="8"/>
      <name val="Arial"/>
      <family val="2"/>
    </font>
    <font>
      <sz val="8"/>
      <color indexed="8"/>
      <name val="Arial"/>
      <family val="2"/>
    </font>
    <font>
      <sz val="10"/>
      <color indexed="9"/>
      <name val="Arial"/>
      <family val="2"/>
    </font>
    <font>
      <sz val="7"/>
      <color indexed="9"/>
      <name val="Arial"/>
      <family val="2"/>
    </font>
    <font>
      <sz val="9"/>
      <color indexed="8"/>
      <name val="Arial"/>
      <family val="2"/>
    </font>
    <font>
      <sz val="10"/>
      <color indexed="10"/>
      <name val="Arial"/>
      <family val="2"/>
    </font>
    <font>
      <b/>
      <sz val="7"/>
      <color indexed="8"/>
      <name val="Arial"/>
      <family val="2"/>
    </font>
    <font>
      <sz val="20"/>
      <color indexed="8"/>
      <name val="Arial"/>
      <family val="2"/>
    </font>
    <font>
      <u val="single"/>
      <sz val="7"/>
      <color indexed="12"/>
      <name val="Arial"/>
      <family val="2"/>
    </font>
    <font>
      <b/>
      <i/>
      <sz val="10"/>
      <color indexed="8"/>
      <name val="Arial"/>
      <family val="2"/>
    </font>
    <font>
      <b/>
      <sz val="9"/>
      <color indexed="8"/>
      <name val="Arial"/>
      <family val="2"/>
    </font>
    <font>
      <sz val="10"/>
      <color indexed="8"/>
      <name val="Arial greek"/>
      <family val="0"/>
    </font>
    <font>
      <b/>
      <sz val="32"/>
      <color indexed="8"/>
      <name val="Arial"/>
      <family val="2"/>
    </font>
    <font>
      <sz val="20"/>
      <color indexed="9"/>
      <name val="Arial"/>
      <family val="2"/>
    </font>
    <font>
      <sz val="6"/>
      <color indexed="9"/>
      <name val="Arial"/>
      <family val="2"/>
    </font>
    <font>
      <sz val="8"/>
      <color indexed="9"/>
      <name val="Arial"/>
      <family val="2"/>
    </font>
    <font>
      <b/>
      <sz val="7"/>
      <color indexed="9"/>
      <name val="Arial"/>
      <family val="2"/>
    </font>
    <font>
      <i/>
      <sz val="6"/>
      <color indexed="9"/>
      <name val="Arial"/>
      <family val="2"/>
    </font>
    <font>
      <b/>
      <sz val="10"/>
      <color indexed="8"/>
      <name val="Arial"/>
      <family val="2"/>
    </font>
    <font>
      <sz val="11"/>
      <color indexed="8"/>
      <name val="Arial"/>
      <family val="2"/>
    </font>
    <font>
      <sz val="14"/>
      <color indexed="8"/>
      <name val="Arial"/>
      <family val="2"/>
    </font>
    <font>
      <sz val="8"/>
      <color indexed="27"/>
      <name val="Arial"/>
      <family val="2"/>
    </font>
    <font>
      <sz val="14"/>
      <color indexed="9"/>
      <name val="Arial"/>
      <family val="2"/>
    </font>
    <font>
      <b/>
      <sz val="11"/>
      <color indexed="8"/>
      <name val="Arial"/>
      <family val="2"/>
    </font>
    <font>
      <b/>
      <sz val="8"/>
      <color indexed="9"/>
      <name val="Arial"/>
      <family val="2"/>
    </font>
    <font>
      <u val="single"/>
      <sz val="6"/>
      <color indexed="12"/>
      <name val="Arial"/>
      <family val="2"/>
    </font>
    <font>
      <sz val="11"/>
      <color indexed="8"/>
      <name val="Times New Roman"/>
      <family val="1"/>
    </font>
    <font>
      <b/>
      <sz val="20"/>
      <color indexed="10"/>
      <name val="Arial"/>
      <family val="2"/>
    </font>
    <font>
      <b/>
      <sz val="16"/>
      <color indexed="8"/>
      <name val="Arial"/>
      <family val="2"/>
    </font>
    <font>
      <b/>
      <sz val="20"/>
      <color indexed="8"/>
      <name val="Arial"/>
      <family val="2"/>
    </font>
    <font>
      <sz val="6"/>
      <color indexed="10"/>
      <name val="Arial"/>
      <family val="2"/>
    </font>
    <font>
      <b/>
      <sz val="12"/>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family val="2"/>
    </font>
    <font>
      <b/>
      <sz val="11"/>
      <color rgb="FFFA7D00"/>
      <name val="Calibri"/>
      <family val="2"/>
    </font>
    <font>
      <sz val="6"/>
      <color rgb="FF000000"/>
      <name val="Arial"/>
      <family val="2"/>
    </font>
    <font>
      <b/>
      <sz val="14"/>
      <color rgb="FF000000"/>
      <name val="Arial"/>
      <family val="2"/>
    </font>
    <font>
      <sz val="7"/>
      <color rgb="FF000000"/>
      <name val="Arial"/>
      <family val="2"/>
    </font>
    <font>
      <b/>
      <sz val="8"/>
      <color rgb="FF000000"/>
      <name val="Arial"/>
      <family val="2"/>
    </font>
    <font>
      <sz val="8"/>
      <color rgb="FF000000"/>
      <name val="Arial"/>
      <family val="2"/>
    </font>
    <font>
      <sz val="10"/>
      <color rgb="FFFFFFFF"/>
      <name val="Arial"/>
      <family val="2"/>
    </font>
    <font>
      <sz val="7"/>
      <color rgb="FFFFFFFF"/>
      <name val="Arial"/>
      <family val="2"/>
    </font>
    <font>
      <sz val="9"/>
      <color rgb="FF000000"/>
      <name val="Arial"/>
      <family val="2"/>
    </font>
    <font>
      <sz val="10"/>
      <color rgb="FFFF0000"/>
      <name val="Arial"/>
      <family val="2"/>
    </font>
    <font>
      <b/>
      <sz val="7"/>
      <color rgb="FF000000"/>
      <name val="Arial"/>
      <family val="2"/>
    </font>
    <font>
      <sz val="20"/>
      <color rgb="FF000000"/>
      <name val="Arial"/>
      <family val="2"/>
    </font>
    <font>
      <u val="single"/>
      <sz val="7"/>
      <color rgb="FF0000FF"/>
      <name val="Arial"/>
      <family val="2"/>
    </font>
    <font>
      <b/>
      <i/>
      <sz val="10"/>
      <color rgb="FF000000"/>
      <name val="Arial"/>
      <family val="2"/>
    </font>
    <font>
      <b/>
      <sz val="9"/>
      <color rgb="FF000000"/>
      <name val="Arial"/>
      <family val="2"/>
    </font>
    <font>
      <sz val="10"/>
      <color rgb="FF000000"/>
      <name val="Arial greek"/>
      <family val="0"/>
    </font>
    <font>
      <b/>
      <sz val="32"/>
      <color rgb="FF000000"/>
      <name val="Arial"/>
      <family val="2"/>
    </font>
    <font>
      <sz val="20"/>
      <color rgb="FFFFFFFF"/>
      <name val="Arial"/>
      <family val="2"/>
    </font>
    <font>
      <sz val="6"/>
      <color rgb="FFFFFFFF"/>
      <name val="Arial"/>
      <family val="2"/>
    </font>
    <font>
      <sz val="8"/>
      <color rgb="FFFFFFFF"/>
      <name val="Arial"/>
      <family val="2"/>
    </font>
    <font>
      <b/>
      <sz val="7"/>
      <color rgb="FFFFFFFF"/>
      <name val="Arial"/>
      <family val="2"/>
    </font>
    <font>
      <i/>
      <sz val="6"/>
      <color rgb="FFFFFFFF"/>
      <name val="Arial"/>
      <family val="2"/>
    </font>
    <font>
      <b/>
      <sz val="10"/>
      <color rgb="FF000000"/>
      <name val="Arial"/>
      <family val="2"/>
    </font>
    <font>
      <sz val="11"/>
      <color rgb="FF000000"/>
      <name val="Arial"/>
      <family val="2"/>
    </font>
    <font>
      <sz val="14"/>
      <color rgb="FF000000"/>
      <name val="Arial"/>
      <family val="2"/>
    </font>
    <font>
      <sz val="8"/>
      <color rgb="FFCCFFFF"/>
      <name val="Arial"/>
      <family val="2"/>
    </font>
    <font>
      <sz val="14"/>
      <color rgb="FFFFFFFF"/>
      <name val="Arial"/>
      <family val="2"/>
    </font>
    <font>
      <b/>
      <sz val="11"/>
      <color rgb="FF000000"/>
      <name val="Arial"/>
      <family val="2"/>
    </font>
    <font>
      <b/>
      <sz val="8"/>
      <color rgb="FFFFFFFF"/>
      <name val="Arial"/>
      <family val="2"/>
    </font>
    <font>
      <u val="single"/>
      <sz val="6"/>
      <color rgb="FF0000FF"/>
      <name val="Arial"/>
      <family val="2"/>
    </font>
    <font>
      <sz val="11"/>
      <color rgb="FF000000"/>
      <name val="Times New Roman"/>
      <family val="1"/>
    </font>
    <font>
      <b/>
      <sz val="20"/>
      <color rgb="FFFF0000"/>
      <name val="Arial"/>
      <family val="2"/>
    </font>
    <font>
      <b/>
      <sz val="16"/>
      <color rgb="FF000000"/>
      <name val="Arial"/>
      <family val="2"/>
    </font>
    <font>
      <b/>
      <sz val="20"/>
      <color rgb="FF000000"/>
      <name val="Arial"/>
      <family val="2"/>
    </font>
    <font>
      <sz val="6"/>
      <color rgb="FFFF0000"/>
      <name val="Arial"/>
      <family val="2"/>
    </font>
    <font>
      <b/>
      <sz val="12"/>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FFFFFF"/>
        <bgColor indexed="64"/>
      </patternFill>
    </fill>
    <fill>
      <patternFill patternType="solid">
        <fgColor rgb="FFFF00FF"/>
        <bgColor indexed="64"/>
      </patternFill>
    </fill>
    <fill>
      <patternFill patternType="solid">
        <fgColor rgb="FF00FF00"/>
        <bgColor indexed="64"/>
      </patternFill>
    </fill>
    <fill>
      <patternFill patternType="solid">
        <fgColor rgb="FFCCFFFF"/>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bottom/>
    </border>
    <border>
      <left/>
      <right/>
      <top/>
      <bottom style="thin"/>
    </border>
    <border>
      <left/>
      <right/>
      <top style="medium"/>
      <bottom/>
    </border>
    <border>
      <left style="medium"/>
      <right style="thin"/>
      <top style="medium"/>
      <bottom style="medium"/>
    </border>
    <border>
      <left/>
      <right/>
      <top/>
      <bottom style="medium"/>
    </border>
    <border>
      <left style="thin"/>
      <right/>
      <top/>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medium"/>
      <right/>
      <top style="thin"/>
      <bottom/>
    </border>
    <border>
      <left/>
      <right style="thin"/>
      <top/>
      <bottom/>
    </border>
    <border>
      <left style="medium"/>
      <right style="medium"/>
      <top style="medium"/>
      <bottom style="medium"/>
    </border>
    <border>
      <left style="medium"/>
      <right style="thin"/>
      <top style="thin"/>
      <bottom style="thin"/>
    </border>
    <border>
      <left style="medium"/>
      <right/>
      <top/>
      <bottom/>
    </border>
    <border>
      <left style="thin"/>
      <right/>
      <top/>
      <bottom style="thin"/>
    </border>
    <border>
      <left/>
      <right style="thin"/>
      <top style="thin"/>
      <bottom/>
    </border>
    <border>
      <left/>
      <right style="thin"/>
      <top/>
      <bottom style="thin"/>
    </border>
    <border>
      <left style="medium"/>
      <right style="medium"/>
      <top style="thin"/>
      <bottom style="thin"/>
    </border>
    <border>
      <left style="medium"/>
      <right/>
      <top/>
      <bottom style="medium"/>
    </border>
    <border>
      <left style="thin"/>
      <right/>
      <top style="thin"/>
      <bottom/>
    </border>
    <border>
      <left style="medium"/>
      <right/>
      <top/>
      <bottom style="thin"/>
    </border>
    <border>
      <left/>
      <right style="medium"/>
      <top/>
      <bottom/>
    </border>
    <border>
      <left/>
      <right style="thin"/>
      <top style="thin"/>
      <bottom style="thin"/>
    </border>
    <border>
      <left style="thin"/>
      <right/>
      <top style="thin"/>
      <bottom style="thin"/>
    </border>
    <border>
      <left style="medium"/>
      <right/>
      <top style="thin"/>
      <bottom style="thin"/>
    </border>
    <border>
      <left style="thin"/>
      <right style="thin"/>
      <top style="medium"/>
      <bottom style="medium"/>
    </border>
    <border>
      <left/>
      <right/>
      <top style="medium"/>
      <bottom style="medium"/>
    </border>
    <border>
      <left style="medium"/>
      <right style="thin"/>
      <top style="medium"/>
      <bottom style="thin"/>
    </border>
    <border>
      <left style="medium"/>
      <right/>
      <top style="medium"/>
      <bottom style="thin"/>
    </border>
    <border>
      <left/>
      <right/>
      <top style="medium"/>
      <bottom style="thin"/>
    </border>
    <border>
      <left style="thin"/>
      <right style="medium"/>
      <top style="medium"/>
      <bottom style="thin"/>
    </border>
    <border>
      <left/>
      <right/>
      <top style="thin"/>
      <bottom style="thin"/>
    </border>
    <border>
      <left style="thin"/>
      <right style="thin"/>
      <top/>
      <bottom/>
    </border>
    <border>
      <left style="medium"/>
      <right style="medium"/>
      <top style="medium"/>
      <bottom style="thin"/>
    </border>
    <border>
      <left/>
      <right style="medium"/>
      <top/>
      <bottom style="medium"/>
    </border>
    <border>
      <left style="medium"/>
      <right/>
      <top style="medium"/>
      <bottom/>
    </border>
    <border>
      <left/>
      <right style="medium"/>
      <top style="medium"/>
      <botto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9" fillId="28" borderId="3" applyNumberFormat="0" applyAlignment="0" applyProtection="0"/>
    <xf numFmtId="0" fontId="60" fillId="0" borderId="0" applyNumberForma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32" borderId="7" applyNumberFormat="0" applyFont="0" applyAlignment="0" applyProtection="0"/>
    <xf numFmtId="0" fontId="68" fillId="0" borderId="8" applyNumberFormat="0" applyFill="0" applyAlignment="0" applyProtection="0"/>
    <xf numFmtId="0" fontId="69" fillId="0" borderId="9"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8" borderId="1" applyNumberFormat="0" applyAlignment="0" applyProtection="0"/>
  </cellStyleXfs>
  <cellXfs count="345">
    <xf numFmtId="0" fontId="0" fillId="0" borderId="0" xfId="0" applyAlignment="1">
      <alignment wrapText="1"/>
    </xf>
    <xf numFmtId="49" fontId="73" fillId="33" borderId="0" xfId="0" applyNumberFormat="1" applyFont="1" applyFill="1" applyAlignment="1">
      <alignment horizontal="left" vertical="center"/>
    </xf>
    <xf numFmtId="49" fontId="73" fillId="33" borderId="10" xfId="0" applyNumberFormat="1" applyFont="1" applyFill="1" applyBorder="1" applyAlignment="1">
      <alignment vertical="center"/>
    </xf>
    <xf numFmtId="49" fontId="74" fillId="34" borderId="0" xfId="0" applyNumberFormat="1" applyFont="1" applyFill="1" applyAlignment="1">
      <alignment horizontal="left"/>
    </xf>
    <xf numFmtId="0" fontId="75" fillId="34" borderId="0" xfId="0" applyFont="1" applyFill="1" applyAlignment="1">
      <alignment vertical="center"/>
    </xf>
    <xf numFmtId="0" fontId="75" fillId="34" borderId="11" xfId="0" applyFont="1" applyFill="1" applyBorder="1" applyAlignment="1">
      <alignment vertical="center"/>
    </xf>
    <xf numFmtId="0" fontId="75" fillId="0" borderId="0" xfId="0" applyFont="1" applyAlignment="1">
      <alignment vertical="center"/>
    </xf>
    <xf numFmtId="49" fontId="73" fillId="33" borderId="12" xfId="0" applyNumberFormat="1" applyFont="1" applyFill="1" applyBorder="1" applyAlignment="1">
      <alignment vertical="center"/>
    </xf>
    <xf numFmtId="0" fontId="76" fillId="0" borderId="10" xfId="0" applyFont="1" applyBorder="1" applyAlignment="1">
      <alignment vertical="center"/>
    </xf>
    <xf numFmtId="0" fontId="77" fillId="33" borderId="0" xfId="0" applyFont="1" applyFill="1" applyAlignment="1">
      <alignment horizontal="center" vertical="center"/>
    </xf>
    <xf numFmtId="49" fontId="75" fillId="33" borderId="13" xfId="0" applyNumberFormat="1" applyFont="1" applyFill="1" applyBorder="1" applyAlignment="1">
      <alignment horizontal="center" wrapText="1"/>
    </xf>
    <xf numFmtId="0" fontId="0" fillId="33" borderId="0" xfId="0" applyFont="1" applyFill="1" applyAlignment="1">
      <alignment horizontal="left"/>
    </xf>
    <xf numFmtId="49" fontId="73" fillId="0" borderId="0" xfId="0" applyNumberFormat="1" applyFont="1" applyAlignment="1">
      <alignment horizontal="center" vertical="center"/>
    </xf>
    <xf numFmtId="49" fontId="78" fillId="0" borderId="14" xfId="0" applyNumberFormat="1" applyFont="1" applyBorder="1" applyAlignment="1">
      <alignment horizontal="left"/>
    </xf>
    <xf numFmtId="49" fontId="79" fillId="33" borderId="11" xfId="0" applyNumberFormat="1" applyFont="1" applyFill="1" applyBorder="1" applyAlignment="1">
      <alignment vertical="center"/>
    </xf>
    <xf numFmtId="0" fontId="77" fillId="0" borderId="15" xfId="0" applyFont="1" applyBorder="1" applyAlignment="1">
      <alignment vertical="center"/>
    </xf>
    <xf numFmtId="49" fontId="75" fillId="33" borderId="12" xfId="0" applyNumberFormat="1" applyFont="1" applyFill="1" applyBorder="1" applyAlignment="1">
      <alignment horizontal="center" vertical="center"/>
    </xf>
    <xf numFmtId="0" fontId="0" fillId="35" borderId="16" xfId="0" applyFont="1" applyFill="1" applyBorder="1" applyAlignment="1">
      <alignment horizontal="left" vertical="center"/>
    </xf>
    <xf numFmtId="0" fontId="77" fillId="0" borderId="10" xfId="0" applyFont="1" applyBorder="1" applyAlignment="1">
      <alignment horizontal="center" vertical="center"/>
    </xf>
    <xf numFmtId="0" fontId="80" fillId="33" borderId="10" xfId="0" applyFont="1" applyFill="1" applyBorder="1" applyAlignment="1">
      <alignment horizontal="left"/>
    </xf>
    <xf numFmtId="0" fontId="80" fillId="33" borderId="10" xfId="0" applyFont="1" applyFill="1" applyBorder="1" applyAlignment="1">
      <alignment/>
    </xf>
    <xf numFmtId="49" fontId="73" fillId="33" borderId="12" xfId="0" applyNumberFormat="1" applyFont="1" applyFill="1" applyBorder="1" applyAlignment="1">
      <alignment horizontal="right" vertical="center"/>
    </xf>
    <xf numFmtId="0" fontId="75" fillId="33" borderId="17" xfId="0" applyFont="1" applyFill="1" applyBorder="1" applyAlignment="1">
      <alignment horizontal="center" vertical="center" wrapText="1"/>
    </xf>
    <xf numFmtId="1" fontId="0" fillId="35" borderId="18" xfId="0" applyNumberFormat="1" applyFont="1" applyFill="1" applyBorder="1" applyAlignment="1">
      <alignment horizontal="center" vertical="center"/>
    </xf>
    <xf numFmtId="49" fontId="76" fillId="36" borderId="16" xfId="0" applyNumberFormat="1" applyFont="1" applyFill="1" applyBorder="1" applyAlignment="1">
      <alignment vertical="center"/>
    </xf>
    <xf numFmtId="49" fontId="75" fillId="34" borderId="11" xfId="0" applyNumberFormat="1" applyFont="1" applyFill="1" applyBorder="1" applyAlignment="1">
      <alignment horizontal="center" vertical="center"/>
    </xf>
    <xf numFmtId="0" fontId="76" fillId="0" borderId="14" xfId="0" applyFont="1" applyBorder="1" applyAlignment="1">
      <alignment horizontal="left" vertical="center"/>
    </xf>
    <xf numFmtId="0" fontId="0" fillId="35" borderId="0" xfId="0" applyFont="1" applyFill="1" applyAlignment="1">
      <alignment vertical="center"/>
    </xf>
    <xf numFmtId="0" fontId="0" fillId="33" borderId="19" xfId="0" applyFont="1" applyFill="1" applyBorder="1" applyAlignment="1">
      <alignment horizontal="left" vertical="center"/>
    </xf>
    <xf numFmtId="0" fontId="76" fillId="0" borderId="0" xfId="0" applyFont="1" applyAlignment="1">
      <alignment vertical="center"/>
    </xf>
    <xf numFmtId="49" fontId="73" fillId="33" borderId="20" xfId="0" applyNumberFormat="1" applyFont="1" applyFill="1" applyBorder="1" applyAlignment="1">
      <alignment vertical="center"/>
    </xf>
    <xf numFmtId="49" fontId="75" fillId="0" borderId="21" xfId="0" applyNumberFormat="1" applyFont="1" applyBorder="1" applyAlignment="1">
      <alignment horizontal="right" vertical="center"/>
    </xf>
    <xf numFmtId="0" fontId="0" fillId="0" borderId="17" xfId="0" applyFont="1" applyBorder="1" applyAlignment="1">
      <alignment vertical="center"/>
    </xf>
    <xf numFmtId="0" fontId="81" fillId="0" borderId="16" xfId="0" applyFont="1" applyBorder="1" applyAlignment="1">
      <alignment horizontal="left" vertical="center"/>
    </xf>
    <xf numFmtId="0" fontId="73" fillId="0" borderId="0" xfId="0" applyFont="1" applyAlignment="1">
      <alignment vertical="center"/>
    </xf>
    <xf numFmtId="0" fontId="77" fillId="33" borderId="10" xfId="0" applyFont="1" applyFill="1" applyBorder="1" applyAlignment="1">
      <alignment vertical="center"/>
    </xf>
    <xf numFmtId="49" fontId="75" fillId="33" borderId="22" xfId="0" applyNumberFormat="1" applyFont="1" applyFill="1" applyBorder="1" applyAlignment="1">
      <alignment horizontal="center" vertical="center" wrapText="1"/>
    </xf>
    <xf numFmtId="164" fontId="0" fillId="33" borderId="16" xfId="0" applyNumberFormat="1" applyFont="1" applyFill="1" applyBorder="1" applyAlignment="1">
      <alignment horizontal="center" vertical="center"/>
    </xf>
    <xf numFmtId="0" fontId="0" fillId="0" borderId="0" xfId="0" applyFont="1" applyAlignment="1">
      <alignment vertical="center"/>
    </xf>
    <xf numFmtId="0" fontId="0" fillId="0" borderId="23" xfId="0" applyFont="1" applyBorder="1" applyAlignment="1">
      <alignment horizontal="center" vertical="center"/>
    </xf>
    <xf numFmtId="49" fontId="77" fillId="0" borderId="15" xfId="0" applyNumberFormat="1" applyFont="1" applyBorder="1" applyAlignment="1">
      <alignment vertical="center"/>
    </xf>
    <xf numFmtId="0" fontId="0" fillId="33" borderId="10" xfId="0" applyFont="1" applyFill="1" applyBorder="1" applyAlignment="1">
      <alignment/>
    </xf>
    <xf numFmtId="0" fontId="0" fillId="33" borderId="17" xfId="0" applyFont="1" applyFill="1" applyBorder="1" applyAlignment="1">
      <alignment horizontal="left" vertical="center"/>
    </xf>
    <xf numFmtId="49" fontId="0" fillId="0" borderId="0" xfId="0" applyNumberFormat="1" applyFont="1" applyAlignment="1">
      <alignment horizontal="left"/>
    </xf>
    <xf numFmtId="0" fontId="76" fillId="33" borderId="11" xfId="0" applyFont="1" applyFill="1" applyBorder="1" applyAlignment="1">
      <alignment horizontal="center" vertical="center"/>
    </xf>
    <xf numFmtId="0" fontId="0" fillId="0" borderId="24" xfId="0" applyFont="1" applyBorder="1" applyAlignment="1">
      <alignment/>
    </xf>
    <xf numFmtId="0" fontId="0" fillId="33" borderId="23" xfId="0" applyFont="1" applyFill="1" applyBorder="1" applyAlignment="1">
      <alignment horizontal="center" vertical="center"/>
    </xf>
    <xf numFmtId="0" fontId="82" fillId="33" borderId="25" xfId="0" applyFont="1" applyFill="1" applyBorder="1" applyAlignment="1">
      <alignment vertical="center"/>
    </xf>
    <xf numFmtId="49" fontId="82" fillId="33" borderId="12" xfId="0" applyNumberFormat="1" applyFont="1" applyFill="1" applyBorder="1" applyAlignment="1">
      <alignment vertical="center"/>
    </xf>
    <xf numFmtId="0" fontId="0" fillId="33" borderId="16" xfId="0" applyFont="1" applyFill="1" applyBorder="1" applyAlignment="1">
      <alignment horizontal="left" vertical="center"/>
    </xf>
    <xf numFmtId="49" fontId="0" fillId="0" borderId="0" xfId="0" applyNumberFormat="1" applyFont="1" applyAlignment="1">
      <alignment/>
    </xf>
    <xf numFmtId="0" fontId="75" fillId="0" borderId="25" xfId="0" applyFont="1" applyBorder="1" applyAlignment="1">
      <alignment vertical="center"/>
    </xf>
    <xf numFmtId="49" fontId="75" fillId="33" borderId="26" xfId="0" applyNumberFormat="1" applyFont="1" applyFill="1" applyBorder="1" applyAlignment="1">
      <alignment horizontal="right" vertical="center"/>
    </xf>
    <xf numFmtId="49" fontId="73" fillId="33" borderId="0" xfId="0" applyNumberFormat="1" applyFont="1" applyFill="1" applyAlignment="1">
      <alignment vertical="center"/>
    </xf>
    <xf numFmtId="1" fontId="81" fillId="35" borderId="16" xfId="0" applyNumberFormat="1" applyFont="1" applyFill="1" applyBorder="1" applyAlignment="1">
      <alignment horizontal="left" vertical="center"/>
    </xf>
    <xf numFmtId="0" fontId="83" fillId="0" borderId="0" xfId="0" applyFont="1" applyAlignment="1">
      <alignment vertical="center"/>
    </xf>
    <xf numFmtId="0" fontId="0" fillId="0" borderId="19" xfId="0" applyFont="1" applyBorder="1" applyAlignment="1">
      <alignment horizontal="left" vertical="center"/>
    </xf>
    <xf numFmtId="49" fontId="0" fillId="34" borderId="0" xfId="0" applyNumberFormat="1" applyFont="1" applyFill="1" applyAlignment="1">
      <alignment vertical="center"/>
    </xf>
    <xf numFmtId="0" fontId="75" fillId="35" borderId="22" xfId="0" applyFont="1" applyFill="1" applyBorder="1" applyAlignment="1">
      <alignment horizontal="center" vertical="center" wrapText="1"/>
    </xf>
    <xf numFmtId="0" fontId="84" fillId="33" borderId="0" xfId="0" applyFont="1" applyFill="1" applyAlignment="1">
      <alignment/>
    </xf>
    <xf numFmtId="0" fontId="77" fillId="33" borderId="10" xfId="0" applyFont="1" applyFill="1" applyBorder="1" applyAlignment="1">
      <alignment horizontal="center" vertical="center"/>
    </xf>
    <xf numFmtId="0" fontId="0" fillId="0" borderId="19" xfId="0" applyFont="1" applyBorder="1" applyAlignment="1">
      <alignment vertical="center"/>
    </xf>
    <xf numFmtId="49" fontId="85" fillId="33" borderId="0" xfId="0" applyNumberFormat="1" applyFont="1" applyFill="1" applyAlignment="1">
      <alignment horizontal="left" vertical="center"/>
    </xf>
    <xf numFmtId="0" fontId="0" fillId="33" borderId="24" xfId="0" applyFont="1" applyFill="1" applyBorder="1" applyAlignment="1">
      <alignment vertical="center"/>
    </xf>
    <xf numFmtId="1" fontId="81" fillId="0" borderId="16" xfId="0" applyNumberFormat="1" applyFont="1" applyBorder="1" applyAlignment="1">
      <alignment horizontal="left" vertical="center"/>
    </xf>
    <xf numFmtId="0" fontId="81" fillId="33" borderId="16" xfId="0" applyFont="1" applyFill="1" applyBorder="1" applyAlignment="1">
      <alignment horizontal="center" vertical="center"/>
    </xf>
    <xf numFmtId="0" fontId="77" fillId="33" borderId="27" xfId="0" applyFont="1" applyFill="1" applyBorder="1" applyAlignment="1">
      <alignment horizontal="center" vertical="center"/>
    </xf>
    <xf numFmtId="49" fontId="75" fillId="0" borderId="15" xfId="0" applyNumberFormat="1" applyFont="1" applyBorder="1" applyAlignment="1">
      <alignment horizontal="center" vertical="center"/>
    </xf>
    <xf numFmtId="0" fontId="81" fillId="33" borderId="16" xfId="0" applyFont="1" applyFill="1" applyBorder="1" applyAlignment="1">
      <alignment horizontal="left" vertical="center"/>
    </xf>
    <xf numFmtId="49" fontId="75" fillId="0" borderId="25" xfId="0" applyNumberFormat="1" applyFont="1" applyBorder="1" applyAlignment="1">
      <alignment horizontal="center" vertical="center"/>
    </xf>
    <xf numFmtId="49" fontId="86" fillId="33" borderId="0" xfId="0" applyNumberFormat="1" applyFont="1" applyFill="1" applyAlignment="1">
      <alignment horizontal="left"/>
    </xf>
    <xf numFmtId="0" fontId="0" fillId="33" borderId="18" xfId="0" applyFont="1" applyFill="1" applyBorder="1" applyAlignment="1">
      <alignment horizontal="center" vertical="center"/>
    </xf>
    <xf numFmtId="49" fontId="82" fillId="33" borderId="0" xfId="0" applyNumberFormat="1" applyFont="1" applyFill="1" applyAlignment="1">
      <alignment vertical="center"/>
    </xf>
    <xf numFmtId="0" fontId="87" fillId="0" borderId="16" xfId="0" applyFont="1" applyBorder="1" applyAlignment="1">
      <alignment horizontal="center" vertical="center"/>
    </xf>
    <xf numFmtId="0" fontId="0" fillId="0" borderId="0" xfId="0" applyFont="1" applyAlignment="1">
      <alignment vertical="top"/>
    </xf>
    <xf numFmtId="0" fontId="0" fillId="33" borderId="0" xfId="0" applyFont="1" applyFill="1" applyAlignment="1">
      <alignment horizontal="left" vertical="center"/>
    </xf>
    <xf numFmtId="0" fontId="88" fillId="33" borderId="14" xfId="0" applyFont="1" applyFill="1" applyBorder="1" applyAlignment="1">
      <alignment vertical="center"/>
    </xf>
    <xf numFmtId="1" fontId="0" fillId="0" borderId="17" xfId="0" applyNumberFormat="1" applyFont="1" applyBorder="1" applyAlignment="1">
      <alignment horizontal="left" vertical="center"/>
    </xf>
    <xf numFmtId="49" fontId="76" fillId="0" borderId="14" xfId="0" applyNumberFormat="1" applyFont="1" applyBorder="1" applyAlignment="1">
      <alignment vertical="center"/>
    </xf>
    <xf numFmtId="0" fontId="0" fillId="33" borderId="16" xfId="0" applyFont="1" applyFill="1" applyBorder="1" applyAlignment="1">
      <alignment vertical="center"/>
    </xf>
    <xf numFmtId="49" fontId="89" fillId="0" borderId="0" xfId="0" applyNumberFormat="1" applyFont="1" applyAlignment="1">
      <alignment vertical="top"/>
    </xf>
    <xf numFmtId="0" fontId="0" fillId="0" borderId="17" xfId="0" applyFont="1" applyBorder="1" applyAlignment="1">
      <alignment horizontal="left" vertical="center"/>
    </xf>
    <xf numFmtId="0" fontId="77" fillId="33" borderId="0" xfId="0" applyFont="1" applyFill="1" applyAlignment="1">
      <alignment vertical="center"/>
    </xf>
    <xf numFmtId="49" fontId="83" fillId="0" borderId="0" xfId="0" applyNumberFormat="1" applyFont="1" applyAlignment="1">
      <alignment vertical="top"/>
    </xf>
    <xf numFmtId="0" fontId="0" fillId="35" borderId="28" xfId="0" applyFont="1" applyFill="1" applyBorder="1" applyAlignment="1">
      <alignment horizontal="center" vertical="center"/>
    </xf>
    <xf numFmtId="49" fontId="89" fillId="33" borderId="0" xfId="0" applyNumberFormat="1" applyFont="1" applyFill="1" applyAlignment="1">
      <alignment vertical="top"/>
    </xf>
    <xf numFmtId="0" fontId="82" fillId="0" borderId="0" xfId="0" applyFont="1" applyAlignment="1">
      <alignment horizontal="left" vertical="center"/>
    </xf>
    <xf numFmtId="49" fontId="90" fillId="33" borderId="0" xfId="0" applyNumberFormat="1" applyFont="1" applyFill="1" applyAlignment="1">
      <alignment horizontal="left" vertical="center"/>
    </xf>
    <xf numFmtId="0" fontId="0" fillId="35" borderId="23" xfId="0" applyFont="1" applyFill="1" applyBorder="1" applyAlignment="1">
      <alignment horizontal="center" vertical="center"/>
    </xf>
    <xf numFmtId="49" fontId="79" fillId="33" borderId="12" xfId="0" applyNumberFormat="1" applyFont="1" applyFill="1" applyBorder="1" applyAlignment="1">
      <alignment horizontal="center" vertical="center"/>
    </xf>
    <xf numFmtId="0" fontId="76" fillId="0" borderId="11" xfId="0" applyFont="1" applyBorder="1" applyAlignment="1">
      <alignment vertical="center"/>
    </xf>
    <xf numFmtId="49" fontId="77" fillId="34" borderId="0" xfId="0" applyNumberFormat="1" applyFont="1" applyFill="1" applyAlignment="1">
      <alignment vertical="center"/>
    </xf>
    <xf numFmtId="49" fontId="75" fillId="0" borderId="10" xfId="0" applyNumberFormat="1" applyFont="1" applyBorder="1" applyAlignment="1">
      <alignment vertical="center"/>
    </xf>
    <xf numFmtId="0" fontId="73" fillId="0" borderId="0" xfId="0" applyFont="1" applyAlignment="1">
      <alignment horizontal="center" vertical="center"/>
    </xf>
    <xf numFmtId="49" fontId="0" fillId="0" borderId="0" xfId="0" applyNumberFormat="1" applyFont="1" applyAlignment="1">
      <alignment vertical="center"/>
    </xf>
    <xf numFmtId="49" fontId="75" fillId="33" borderId="15" xfId="0" applyNumberFormat="1" applyFont="1" applyFill="1" applyBorder="1" applyAlignment="1">
      <alignment horizontal="center" vertical="center"/>
    </xf>
    <xf numFmtId="49" fontId="76" fillId="0" borderId="14" xfId="0" applyNumberFormat="1" applyFont="1" applyBorder="1" applyAlignment="1">
      <alignment horizontal="left" vertical="center"/>
    </xf>
    <xf numFmtId="49" fontId="73" fillId="33" borderId="12" xfId="0" applyNumberFormat="1" applyFont="1" applyFill="1" applyBorder="1" applyAlignment="1">
      <alignment horizontal="left" vertical="center"/>
    </xf>
    <xf numFmtId="0" fontId="0" fillId="33" borderId="0" xfId="0" applyFont="1" applyFill="1" applyAlignment="1">
      <alignment vertical="center"/>
    </xf>
    <xf numFmtId="49" fontId="77" fillId="33" borderId="0" xfId="0" applyNumberFormat="1" applyFont="1" applyFill="1" applyAlignment="1">
      <alignment vertical="center"/>
    </xf>
    <xf numFmtId="49" fontId="90" fillId="33" borderId="0" xfId="0" applyNumberFormat="1" applyFont="1" applyFill="1" applyAlignment="1">
      <alignment horizontal="center" vertical="center"/>
    </xf>
    <xf numFmtId="49" fontId="79" fillId="33" borderId="21" xfId="0" applyNumberFormat="1" applyFont="1" applyFill="1" applyBorder="1" applyAlignment="1">
      <alignment vertical="center"/>
    </xf>
    <xf numFmtId="49" fontId="73" fillId="34" borderId="24" xfId="0" applyNumberFormat="1" applyFont="1" applyFill="1" applyBorder="1" applyAlignment="1">
      <alignment horizontal="left" vertical="center"/>
    </xf>
    <xf numFmtId="49" fontId="76" fillId="0" borderId="29" xfId="0" applyNumberFormat="1" applyFont="1" applyBorder="1" applyAlignment="1">
      <alignment horizontal="left" vertical="center"/>
    </xf>
    <xf numFmtId="49" fontId="75" fillId="33" borderId="30" xfId="0" applyNumberFormat="1" applyFont="1" applyFill="1" applyBorder="1" applyAlignment="1">
      <alignment horizontal="center" vertical="center"/>
    </xf>
    <xf numFmtId="49" fontId="75" fillId="0" borderId="15" xfId="0" applyNumberFormat="1" applyFont="1" applyBorder="1" applyAlignment="1">
      <alignment vertical="center"/>
    </xf>
    <xf numFmtId="49" fontId="73" fillId="0" borderId="0" xfId="0" applyNumberFormat="1" applyFont="1" applyAlignment="1">
      <alignment horizontal="right" vertical="center"/>
    </xf>
    <xf numFmtId="0" fontId="81" fillId="0" borderId="16" xfId="0" applyFont="1" applyBorder="1" applyAlignment="1">
      <alignment horizontal="center" vertical="center"/>
    </xf>
    <xf numFmtId="0" fontId="0" fillId="0" borderId="19" xfId="0" applyFont="1" applyBorder="1" applyAlignment="1">
      <alignment horizontal="center" vertical="center"/>
    </xf>
    <xf numFmtId="49" fontId="73" fillId="33" borderId="31" xfId="0" applyNumberFormat="1" applyFont="1" applyFill="1" applyBorder="1" applyAlignment="1">
      <alignment vertical="center"/>
    </xf>
    <xf numFmtId="49" fontId="76" fillId="0" borderId="0" xfId="0" applyNumberFormat="1" applyFont="1" applyAlignment="1">
      <alignment horizontal="center" vertical="center"/>
    </xf>
    <xf numFmtId="49" fontId="82" fillId="33" borderId="32" xfId="0" applyNumberFormat="1" applyFont="1" applyFill="1" applyBorder="1" applyAlignment="1">
      <alignment horizontal="right" vertical="center"/>
    </xf>
    <xf numFmtId="0" fontId="91" fillId="34" borderId="0" xfId="0" applyFont="1" applyFill="1" applyAlignment="1">
      <alignment vertical="center"/>
    </xf>
    <xf numFmtId="49" fontId="76" fillId="33" borderId="14" xfId="0" applyNumberFormat="1" applyFont="1" applyFill="1" applyBorder="1" applyAlignment="1">
      <alignment horizontal="left" vertical="center"/>
    </xf>
    <xf numFmtId="49" fontId="92" fillId="33" borderId="33" xfId="0" applyNumberFormat="1" applyFont="1" applyFill="1" applyBorder="1" applyAlignment="1">
      <alignment vertical="center"/>
    </xf>
    <xf numFmtId="0" fontId="75" fillId="33" borderId="0" xfId="0" applyFont="1" applyFill="1" applyAlignment="1">
      <alignment/>
    </xf>
    <xf numFmtId="0" fontId="0" fillId="0" borderId="24" xfId="0" applyFont="1" applyBorder="1" applyAlignment="1">
      <alignment vertical="center"/>
    </xf>
    <xf numFmtId="0" fontId="93" fillId="34" borderId="26" xfId="0" applyFont="1" applyFill="1" applyBorder="1" applyAlignment="1">
      <alignment horizontal="right" vertical="center"/>
    </xf>
    <xf numFmtId="0" fontId="82" fillId="33" borderId="34" xfId="0" applyFont="1" applyFill="1" applyBorder="1" applyAlignment="1">
      <alignment vertical="center"/>
    </xf>
    <xf numFmtId="0" fontId="0" fillId="34" borderId="0" xfId="0" applyFont="1" applyFill="1" applyAlignment="1">
      <alignment vertical="center"/>
    </xf>
    <xf numFmtId="49" fontId="90" fillId="33" borderId="0" xfId="0" applyNumberFormat="1" applyFont="1" applyFill="1" applyAlignment="1">
      <alignment vertical="center"/>
    </xf>
    <xf numFmtId="49" fontId="92" fillId="34" borderId="33" xfId="0" applyNumberFormat="1" applyFont="1" applyFill="1" applyBorder="1" applyAlignment="1">
      <alignment vertical="center"/>
    </xf>
    <xf numFmtId="0" fontId="85" fillId="33" borderId="24" xfId="0" applyFont="1" applyFill="1" applyBorder="1" applyAlignment="1">
      <alignment horizontal="left" vertical="center"/>
    </xf>
    <xf numFmtId="0" fontId="77" fillId="0" borderId="10" xfId="0" applyFont="1" applyBorder="1" applyAlignment="1">
      <alignment vertical="center"/>
    </xf>
    <xf numFmtId="49" fontId="75" fillId="0" borderId="25" xfId="0" applyNumberFormat="1" applyFont="1" applyBorder="1" applyAlignment="1">
      <alignment vertical="center"/>
    </xf>
    <xf numFmtId="0" fontId="77" fillId="0" borderId="30" xfId="0" applyFont="1" applyBorder="1" applyAlignment="1">
      <alignment horizontal="center" vertical="center"/>
    </xf>
    <xf numFmtId="0" fontId="82" fillId="33" borderId="33" xfId="0" applyFont="1" applyFill="1" applyBorder="1" applyAlignment="1">
      <alignment vertical="center"/>
    </xf>
    <xf numFmtId="49" fontId="75" fillId="34" borderId="0" xfId="0" applyNumberFormat="1" applyFont="1" applyFill="1" applyAlignment="1">
      <alignment horizontal="center" vertical="center"/>
    </xf>
    <xf numFmtId="0" fontId="0" fillId="0" borderId="17" xfId="0" applyFont="1" applyBorder="1" applyAlignment="1">
      <alignment horizontal="center" vertical="center"/>
    </xf>
    <xf numFmtId="0" fontId="94" fillId="0" borderId="10" xfId="0" applyFont="1" applyBorder="1" applyAlignment="1">
      <alignment vertical="center"/>
    </xf>
    <xf numFmtId="49" fontId="73" fillId="33" borderId="35" xfId="0" applyNumberFormat="1" applyFont="1" applyFill="1" applyBorder="1" applyAlignment="1">
      <alignment vertical="center"/>
    </xf>
    <xf numFmtId="0" fontId="0" fillId="0" borderId="36" xfId="0" applyFont="1" applyBorder="1" applyAlignment="1">
      <alignment horizontal="center" vertical="center"/>
    </xf>
    <xf numFmtId="0" fontId="80" fillId="33" borderId="37" xfId="0" applyFont="1" applyFill="1" applyBorder="1" applyAlignment="1">
      <alignment horizontal="center" vertical="center"/>
    </xf>
    <xf numFmtId="0" fontId="0" fillId="33" borderId="28" xfId="0" applyFont="1" applyFill="1" applyBorder="1" applyAlignment="1">
      <alignment horizontal="center" vertical="center"/>
    </xf>
    <xf numFmtId="49" fontId="0" fillId="0" borderId="14" xfId="0" applyNumberFormat="1" applyFont="1" applyBorder="1" applyAlignment="1">
      <alignment horizontal="left" vertical="center"/>
    </xf>
    <xf numFmtId="49" fontId="83" fillId="33" borderId="0" xfId="0" applyNumberFormat="1" applyFont="1" applyFill="1" applyAlignment="1">
      <alignment horizontal="right" vertical="center"/>
    </xf>
    <xf numFmtId="0" fontId="80" fillId="33" borderId="0" xfId="0" applyFont="1" applyFill="1" applyAlignment="1">
      <alignment/>
    </xf>
    <xf numFmtId="49" fontId="78" fillId="33" borderId="0" xfId="0" applyNumberFormat="1" applyFont="1" applyFill="1" applyAlignment="1">
      <alignment horizontal="left" vertical="center"/>
    </xf>
    <xf numFmtId="49" fontId="73" fillId="33" borderId="11" xfId="0" applyNumberFormat="1" applyFont="1" applyFill="1" applyBorder="1" applyAlignment="1">
      <alignment vertical="center"/>
    </xf>
    <xf numFmtId="0" fontId="75" fillId="33" borderId="30" xfId="0" applyFont="1" applyFill="1" applyBorder="1" applyAlignment="1">
      <alignment vertical="center"/>
    </xf>
    <xf numFmtId="1" fontId="0" fillId="0" borderId="0" xfId="0" applyNumberFormat="1" applyFont="1" applyAlignment="1">
      <alignment vertical="center"/>
    </xf>
    <xf numFmtId="49" fontId="79" fillId="33" borderId="26" xfId="0" applyNumberFormat="1" applyFont="1" applyFill="1" applyBorder="1" applyAlignment="1">
      <alignment vertical="center"/>
    </xf>
    <xf numFmtId="0" fontId="83" fillId="33" borderId="0" xfId="0" applyFont="1" applyFill="1" applyAlignment="1">
      <alignment vertical="center"/>
    </xf>
    <xf numFmtId="0" fontId="77" fillId="0" borderId="25" xfId="0" applyFont="1" applyBorder="1" applyAlignment="1">
      <alignment vertical="center"/>
    </xf>
    <xf numFmtId="0" fontId="77" fillId="0" borderId="0" xfId="0" applyFont="1" applyAlignment="1">
      <alignment vertical="center"/>
    </xf>
    <xf numFmtId="0" fontId="93" fillId="34" borderId="27" xfId="0" applyFont="1" applyFill="1" applyBorder="1" applyAlignment="1">
      <alignment horizontal="right" vertical="center"/>
    </xf>
    <xf numFmtId="0" fontId="0" fillId="0" borderId="36" xfId="0" applyFont="1" applyBorder="1" applyAlignment="1">
      <alignment vertical="center"/>
    </xf>
    <xf numFmtId="49" fontId="75" fillId="0" borderId="26" xfId="0" applyNumberFormat="1" applyFont="1" applyBorder="1" applyAlignment="1">
      <alignment horizontal="right" vertical="center"/>
    </xf>
    <xf numFmtId="0" fontId="0" fillId="33" borderId="18" xfId="0" applyFont="1" applyFill="1" applyBorder="1" applyAlignment="1">
      <alignment horizontal="left" vertical="center"/>
    </xf>
    <xf numFmtId="0" fontId="75" fillId="33" borderId="38" xfId="0" applyFont="1" applyFill="1" applyBorder="1" applyAlignment="1">
      <alignment horizontal="center" vertical="center" wrapText="1"/>
    </xf>
    <xf numFmtId="0" fontId="0" fillId="0" borderId="10" xfId="0" applyFont="1" applyBorder="1" applyAlignment="1">
      <alignment vertical="center"/>
    </xf>
    <xf numFmtId="49" fontId="95" fillId="34" borderId="11" xfId="0" applyNumberFormat="1" applyFont="1" applyFill="1" applyBorder="1" applyAlignment="1">
      <alignment horizontal="center" vertical="center"/>
    </xf>
    <xf numFmtId="49" fontId="73" fillId="33" borderId="39" xfId="0" applyNumberFormat="1" applyFont="1" applyFill="1" applyBorder="1" applyAlignment="1">
      <alignment vertical="center"/>
    </xf>
    <xf numFmtId="0" fontId="75" fillId="0" borderId="21" xfId="0" applyFont="1" applyBorder="1" applyAlignment="1">
      <alignment horizontal="right" vertical="center"/>
    </xf>
    <xf numFmtId="49" fontId="79" fillId="33" borderId="0" xfId="0" applyNumberFormat="1" applyFont="1" applyFill="1" applyAlignment="1">
      <alignment vertical="center"/>
    </xf>
    <xf numFmtId="49" fontId="76" fillId="0" borderId="14" xfId="0" applyNumberFormat="1" applyFont="1" applyBorder="1" applyAlignment="1">
      <alignment horizontal="right" vertical="center"/>
    </xf>
    <xf numFmtId="0" fontId="77" fillId="0" borderId="0" xfId="0" applyFont="1" applyAlignment="1">
      <alignment horizontal="center" vertical="center"/>
    </xf>
    <xf numFmtId="49" fontId="94" fillId="0" borderId="0" xfId="0" applyNumberFormat="1" applyFont="1" applyAlignment="1">
      <alignment horizontal="left"/>
    </xf>
    <xf numFmtId="0" fontId="77" fillId="33" borderId="27" xfId="0" applyFont="1" applyFill="1" applyBorder="1" applyAlignment="1">
      <alignment vertical="center"/>
    </xf>
    <xf numFmtId="0" fontId="77" fillId="33" borderId="11" xfId="0" applyFont="1" applyFill="1" applyBorder="1" applyAlignment="1">
      <alignment vertical="center"/>
    </xf>
    <xf numFmtId="49" fontId="77" fillId="33" borderId="0" xfId="0" applyNumberFormat="1" applyFont="1" applyFill="1" applyAlignment="1">
      <alignment horizontal="center" vertical="center"/>
    </xf>
    <xf numFmtId="49" fontId="75" fillId="33" borderId="25" xfId="0" applyNumberFormat="1" applyFont="1" applyFill="1" applyBorder="1" applyAlignment="1">
      <alignment horizontal="center" vertical="center"/>
    </xf>
    <xf numFmtId="0" fontId="0" fillId="33" borderId="36" xfId="0" applyFont="1" applyFill="1" applyBorder="1" applyAlignment="1">
      <alignment horizontal="center" vertical="center"/>
    </xf>
    <xf numFmtId="0" fontId="94" fillId="0" borderId="0" xfId="0" applyFont="1" applyAlignment="1">
      <alignment vertical="center"/>
    </xf>
    <xf numFmtId="0" fontId="80" fillId="0" borderId="0" xfId="0" applyFont="1" applyAlignment="1">
      <alignment vertical="center"/>
    </xf>
    <xf numFmtId="0" fontId="86" fillId="0" borderId="38" xfId="0" applyFont="1" applyBorder="1" applyAlignment="1">
      <alignment horizontal="center" vertical="center"/>
    </xf>
    <xf numFmtId="49" fontId="73" fillId="33" borderId="40" xfId="0" applyNumberFormat="1" applyFont="1" applyFill="1" applyBorder="1" applyAlignment="1">
      <alignment vertical="center"/>
    </xf>
    <xf numFmtId="0" fontId="85" fillId="33" borderId="0" xfId="0" applyFont="1" applyFill="1" applyAlignment="1">
      <alignment vertical="center"/>
    </xf>
    <xf numFmtId="49" fontId="82" fillId="33" borderId="33" xfId="0" applyNumberFormat="1" applyFont="1" applyFill="1" applyBorder="1" applyAlignment="1">
      <alignment horizontal="center" vertical="center"/>
    </xf>
    <xf numFmtId="0" fontId="86" fillId="0" borderId="23" xfId="0" applyFont="1" applyBorder="1" applyAlignment="1">
      <alignment horizontal="center" vertical="center"/>
    </xf>
    <xf numFmtId="49" fontId="79" fillId="33" borderId="12" xfId="0" applyNumberFormat="1" applyFont="1" applyFill="1" applyBorder="1" applyAlignment="1">
      <alignment vertical="center"/>
    </xf>
    <xf numFmtId="0" fontId="81" fillId="0" borderId="16" xfId="0" applyFont="1" applyBorder="1" applyAlignment="1">
      <alignment vertical="center"/>
    </xf>
    <xf numFmtId="0" fontId="0" fillId="0" borderId="41" xfId="0" applyFont="1" applyBorder="1" applyAlignment="1">
      <alignment horizontal="center" vertical="center"/>
    </xf>
    <xf numFmtId="49" fontId="73" fillId="0" borderId="32" xfId="0" applyNumberFormat="1" applyFont="1" applyBorder="1" applyAlignment="1">
      <alignment horizontal="right" vertical="center"/>
    </xf>
    <xf numFmtId="49" fontId="94" fillId="33" borderId="0" xfId="0" applyNumberFormat="1" applyFont="1" applyFill="1" applyAlignment="1">
      <alignment horizontal="left" vertical="center"/>
    </xf>
    <xf numFmtId="49" fontId="75" fillId="34" borderId="26" xfId="0" applyNumberFormat="1" applyFont="1" applyFill="1" applyBorder="1" applyAlignment="1">
      <alignment vertical="center"/>
    </xf>
    <xf numFmtId="49" fontId="77" fillId="0" borderId="0" xfId="0" applyNumberFormat="1" applyFont="1" applyAlignment="1">
      <alignment vertical="center"/>
    </xf>
    <xf numFmtId="0" fontId="75" fillId="0" borderId="0" xfId="0" applyFont="1" applyAlignment="1">
      <alignment horizontal="right" vertical="center"/>
    </xf>
    <xf numFmtId="0" fontId="77" fillId="0" borderId="11" xfId="0" applyFont="1" applyBorder="1" applyAlignment="1">
      <alignment vertical="center"/>
    </xf>
    <xf numFmtId="0" fontId="77" fillId="34" borderId="0" xfId="0" applyFont="1" applyFill="1" applyAlignment="1">
      <alignment vertical="center"/>
    </xf>
    <xf numFmtId="0" fontId="0" fillId="0" borderId="16" xfId="0" applyFont="1" applyBorder="1" applyAlignment="1">
      <alignment vertical="center"/>
    </xf>
    <xf numFmtId="0" fontId="0" fillId="0" borderId="16" xfId="0" applyFont="1" applyBorder="1" applyAlignment="1">
      <alignment horizontal="left" vertical="center"/>
    </xf>
    <xf numFmtId="49" fontId="75" fillId="33" borderId="12" xfId="0" applyNumberFormat="1" applyFont="1" applyFill="1" applyBorder="1" applyAlignment="1">
      <alignment horizontal="right" vertical="center"/>
    </xf>
    <xf numFmtId="3" fontId="76" fillId="36" borderId="16" xfId="0" applyNumberFormat="1" applyFont="1" applyFill="1" applyBorder="1" applyAlignment="1">
      <alignment horizontal="left" vertical="center"/>
    </xf>
    <xf numFmtId="0" fontId="75" fillId="0" borderId="27" xfId="0" applyFont="1" applyBorder="1" applyAlignment="1">
      <alignment horizontal="right" vertical="center"/>
    </xf>
    <xf numFmtId="0" fontId="0" fillId="0" borderId="28" xfId="0" applyFont="1" applyBorder="1" applyAlignment="1">
      <alignment horizontal="center" vertical="center"/>
    </xf>
    <xf numFmtId="49" fontId="96" fillId="34" borderId="11" xfId="0" applyNumberFormat="1" applyFont="1" applyFill="1" applyBorder="1" applyAlignment="1">
      <alignment vertical="center"/>
    </xf>
    <xf numFmtId="0" fontId="0" fillId="0" borderId="18" xfId="0" applyFont="1" applyBorder="1" applyAlignment="1">
      <alignment horizontal="center" vertical="center"/>
    </xf>
    <xf numFmtId="49" fontId="75" fillId="0" borderId="0" xfId="0" applyNumberFormat="1" applyFont="1" applyAlignment="1">
      <alignment vertical="center"/>
    </xf>
    <xf numFmtId="0" fontId="79" fillId="0" borderId="10" xfId="0" applyFont="1" applyBorder="1" applyAlignment="1">
      <alignment horizontal="right" vertical="center"/>
    </xf>
    <xf numFmtId="49" fontId="92" fillId="33" borderId="42" xfId="0" applyNumberFormat="1" applyFont="1" applyFill="1" applyBorder="1" applyAlignment="1">
      <alignment vertical="center"/>
    </xf>
    <xf numFmtId="0" fontId="97" fillId="37" borderId="11" xfId="0" applyFont="1" applyFill="1" applyBorder="1" applyAlignment="1">
      <alignment horizontal="center" vertical="center"/>
    </xf>
    <xf numFmtId="49" fontId="75" fillId="33" borderId="12" xfId="0" applyNumberFormat="1" applyFont="1" applyFill="1" applyBorder="1" applyAlignment="1">
      <alignment horizontal="left" vertical="center"/>
    </xf>
    <xf numFmtId="49" fontId="73" fillId="33" borderId="0" xfId="0" applyNumberFormat="1" applyFont="1" applyFill="1" applyAlignment="1">
      <alignment horizontal="right" vertical="center"/>
    </xf>
    <xf numFmtId="0" fontId="76" fillId="36" borderId="16" xfId="0" applyFont="1" applyFill="1" applyBorder="1" applyAlignment="1">
      <alignment vertical="center"/>
    </xf>
    <xf numFmtId="49" fontId="76" fillId="33" borderId="43" xfId="0" applyNumberFormat="1" applyFont="1" applyFill="1" applyBorder="1" applyAlignment="1">
      <alignment vertical="center"/>
    </xf>
    <xf numFmtId="49" fontId="75" fillId="34" borderId="27" xfId="0" applyNumberFormat="1" applyFont="1" applyFill="1" applyBorder="1" applyAlignment="1">
      <alignment vertical="center"/>
    </xf>
    <xf numFmtId="49" fontId="94" fillId="0" borderId="14" xfId="0" applyNumberFormat="1" applyFont="1" applyBorder="1" applyAlignment="1">
      <alignment horizontal="left"/>
    </xf>
    <xf numFmtId="49" fontId="77" fillId="33" borderId="10" xfId="0" applyNumberFormat="1" applyFont="1" applyFill="1" applyBorder="1" applyAlignment="1">
      <alignment vertical="center"/>
    </xf>
    <xf numFmtId="49" fontId="77" fillId="33" borderId="21" xfId="0" applyNumberFormat="1" applyFont="1" applyFill="1" applyBorder="1" applyAlignment="1">
      <alignment vertical="center"/>
    </xf>
    <xf numFmtId="0" fontId="77" fillId="33" borderId="21" xfId="0" applyFont="1" applyFill="1" applyBorder="1" applyAlignment="1">
      <alignment vertical="center"/>
    </xf>
    <xf numFmtId="0" fontId="0" fillId="0" borderId="36" xfId="0" applyFont="1" applyBorder="1" applyAlignment="1">
      <alignment horizontal="left" vertical="center"/>
    </xf>
    <xf numFmtId="0" fontId="80" fillId="33" borderId="37" xfId="0" applyFont="1" applyFill="1" applyBorder="1" applyAlignment="1">
      <alignment vertical="center"/>
    </xf>
    <xf numFmtId="0" fontId="74" fillId="34" borderId="0" xfId="0" applyFont="1" applyFill="1" applyAlignment="1">
      <alignment horizontal="left"/>
    </xf>
    <xf numFmtId="0" fontId="94" fillId="33" borderId="0" xfId="0" applyFont="1" applyFill="1" applyAlignment="1">
      <alignment vertical="center"/>
    </xf>
    <xf numFmtId="49" fontId="78" fillId="33" borderId="0" xfId="0" applyNumberFormat="1" applyFont="1" applyFill="1" applyAlignment="1">
      <alignment/>
    </xf>
    <xf numFmtId="49" fontId="82" fillId="33" borderId="42" xfId="0" applyNumberFormat="1" applyFont="1" applyFill="1" applyBorder="1" applyAlignment="1">
      <alignment horizontal="left" vertical="center"/>
    </xf>
    <xf numFmtId="0" fontId="75" fillId="34" borderId="10" xfId="0" applyFont="1" applyFill="1" applyBorder="1" applyAlignment="1">
      <alignment vertical="center"/>
    </xf>
    <xf numFmtId="49" fontId="79" fillId="33" borderId="27" xfId="0" applyNumberFormat="1" applyFont="1" applyFill="1" applyBorder="1" applyAlignment="1">
      <alignment vertical="center"/>
    </xf>
    <xf numFmtId="0" fontId="83" fillId="33" borderId="24" xfId="0" applyFont="1" applyFill="1" applyBorder="1" applyAlignment="1">
      <alignment vertical="center"/>
    </xf>
    <xf numFmtId="1" fontId="0" fillId="35" borderId="19" xfId="0" applyNumberFormat="1" applyFont="1" applyFill="1" applyBorder="1" applyAlignment="1">
      <alignment horizontal="left" vertical="center"/>
    </xf>
    <xf numFmtId="1" fontId="0" fillId="35" borderId="16" xfId="0" applyNumberFormat="1" applyFont="1" applyFill="1" applyBorder="1" applyAlignment="1">
      <alignment horizontal="left" vertical="center"/>
    </xf>
    <xf numFmtId="49" fontId="82" fillId="0" borderId="42" xfId="0" applyNumberFormat="1" applyFont="1" applyBorder="1" applyAlignment="1">
      <alignment horizontal="left" vertical="center"/>
    </xf>
    <xf numFmtId="49" fontId="77" fillId="34" borderId="15" xfId="0" applyNumberFormat="1" applyFont="1" applyFill="1" applyBorder="1" applyAlignment="1">
      <alignment vertical="center"/>
    </xf>
    <xf numFmtId="49" fontId="0" fillId="33" borderId="0" xfId="0" applyNumberFormat="1" applyFont="1" applyFill="1" applyAlignment="1">
      <alignment horizontal="left"/>
    </xf>
    <xf numFmtId="0" fontId="82" fillId="33" borderId="42" xfId="0" applyFont="1" applyFill="1" applyBorder="1" applyAlignment="1">
      <alignment vertical="center"/>
    </xf>
    <xf numFmtId="0" fontId="77" fillId="33" borderId="11" xfId="0" applyFont="1" applyFill="1" applyBorder="1" applyAlignment="1">
      <alignment horizontal="center" vertical="center"/>
    </xf>
    <xf numFmtId="0" fontId="75" fillId="33" borderId="44" xfId="0" applyFont="1" applyFill="1" applyBorder="1" applyAlignment="1">
      <alignment horizontal="center" vertical="center" wrapText="1"/>
    </xf>
    <xf numFmtId="0" fontId="75" fillId="33" borderId="0" xfId="0" applyFont="1" applyFill="1" applyAlignment="1">
      <alignment vertical="center"/>
    </xf>
    <xf numFmtId="0" fontId="0" fillId="33" borderId="14" xfId="0" applyFont="1" applyFill="1" applyBorder="1" applyAlignment="1">
      <alignment horizontal="left" vertical="center"/>
    </xf>
    <xf numFmtId="49" fontId="76" fillId="36" borderId="16" xfId="0" applyNumberFormat="1" applyFont="1" applyFill="1" applyBorder="1" applyAlignment="1">
      <alignment horizontal="left" vertical="center"/>
    </xf>
    <xf numFmtId="0" fontId="81" fillId="35" borderId="16" xfId="0" applyFont="1" applyFill="1" applyBorder="1" applyAlignment="1">
      <alignment horizontal="left" vertical="center"/>
    </xf>
    <xf numFmtId="49" fontId="75" fillId="34" borderId="10" xfId="0" applyNumberFormat="1" applyFont="1" applyFill="1" applyBorder="1" applyAlignment="1">
      <alignment horizontal="center" vertical="center"/>
    </xf>
    <xf numFmtId="49" fontId="98" fillId="33" borderId="11" xfId="0" applyNumberFormat="1" applyFont="1" applyFill="1" applyBorder="1" applyAlignment="1">
      <alignment horizontal="center" vertical="center"/>
    </xf>
    <xf numFmtId="0" fontId="0" fillId="33" borderId="36" xfId="0" applyFont="1" applyFill="1" applyBorder="1" applyAlignment="1">
      <alignment horizontal="left" vertical="center"/>
    </xf>
    <xf numFmtId="49" fontId="77" fillId="33" borderId="26" xfId="0" applyNumberFormat="1" applyFont="1" applyFill="1" applyBorder="1" applyAlignment="1">
      <alignment vertical="center"/>
    </xf>
    <xf numFmtId="1" fontId="0" fillId="0" borderId="19" xfId="0" applyNumberFormat="1" applyFont="1" applyBorder="1" applyAlignment="1">
      <alignment horizontal="left" vertical="center"/>
    </xf>
    <xf numFmtId="49" fontId="76" fillId="0" borderId="45" xfId="0" applyNumberFormat="1" applyFont="1" applyBorder="1" applyAlignment="1">
      <alignment horizontal="right" vertical="center"/>
    </xf>
    <xf numFmtId="49" fontId="99" fillId="33" borderId="0" xfId="0" applyNumberFormat="1" applyFont="1" applyFill="1" applyAlignment="1">
      <alignment horizontal="left" vertical="center"/>
    </xf>
    <xf numFmtId="49" fontId="73" fillId="0" borderId="0" xfId="0" applyNumberFormat="1" applyFont="1" applyAlignment="1">
      <alignment horizontal="left" vertical="center"/>
    </xf>
    <xf numFmtId="49" fontId="100" fillId="33" borderId="14" xfId="0" applyNumberFormat="1" applyFont="1" applyFill="1" applyBorder="1" applyAlignment="1">
      <alignment vertical="center"/>
    </xf>
    <xf numFmtId="0" fontId="0" fillId="0" borderId="0" xfId="0" applyFont="1" applyAlignment="1">
      <alignment horizontal="left" vertical="center"/>
    </xf>
    <xf numFmtId="49" fontId="78" fillId="0" borderId="0" xfId="0" applyNumberFormat="1" applyFont="1" applyAlignment="1">
      <alignment horizontal="left"/>
    </xf>
    <xf numFmtId="0" fontId="83" fillId="0" borderId="0" xfId="0" applyFont="1" applyAlignment="1">
      <alignment vertical="top"/>
    </xf>
    <xf numFmtId="0" fontId="0" fillId="0" borderId="0" xfId="0" applyFont="1" applyAlignment="1">
      <alignment/>
    </xf>
    <xf numFmtId="0" fontId="82" fillId="33" borderId="11" xfId="0" applyFont="1" applyFill="1" applyBorder="1" applyAlignment="1">
      <alignment vertical="center"/>
    </xf>
    <xf numFmtId="49" fontId="75" fillId="0" borderId="30" xfId="0" applyNumberFormat="1" applyFont="1" applyBorder="1" applyAlignment="1">
      <alignment horizontal="center" vertical="center"/>
    </xf>
    <xf numFmtId="0" fontId="0" fillId="0" borderId="12" xfId="0" applyFont="1" applyBorder="1" applyAlignment="1">
      <alignment vertical="center"/>
    </xf>
    <xf numFmtId="49" fontId="79" fillId="33" borderId="10" xfId="0" applyNumberFormat="1" applyFont="1" applyFill="1" applyBorder="1" applyAlignment="1">
      <alignment vertical="center"/>
    </xf>
    <xf numFmtId="1" fontId="0" fillId="35" borderId="16" xfId="0" applyNumberFormat="1" applyFont="1" applyFill="1" applyBorder="1" applyAlignment="1">
      <alignment horizontal="center" vertical="center"/>
    </xf>
    <xf numFmtId="1" fontId="0" fillId="35" borderId="0" xfId="0" applyNumberFormat="1" applyFont="1" applyFill="1" applyAlignment="1">
      <alignment vertical="center"/>
    </xf>
    <xf numFmtId="49" fontId="82" fillId="33" borderId="34" xfId="0" applyNumberFormat="1" applyFont="1" applyFill="1" applyBorder="1" applyAlignment="1">
      <alignment horizontal="left" vertical="center"/>
    </xf>
    <xf numFmtId="0" fontId="97" fillId="0" borderId="10" xfId="0" applyFont="1" applyBorder="1" applyAlignment="1">
      <alignment horizontal="center" vertical="center"/>
    </xf>
    <xf numFmtId="0" fontId="0" fillId="35" borderId="19" xfId="0" applyFont="1" applyFill="1" applyBorder="1" applyAlignment="1">
      <alignment horizontal="left" vertical="center"/>
    </xf>
    <xf numFmtId="1" fontId="0" fillId="0" borderId="28" xfId="0" applyNumberFormat="1" applyFont="1" applyBorder="1" applyAlignment="1">
      <alignment horizontal="center" vertical="center"/>
    </xf>
    <xf numFmtId="0" fontId="77" fillId="33" borderId="26" xfId="0" applyFont="1" applyFill="1" applyBorder="1" applyAlignment="1">
      <alignment horizontal="left" vertical="center"/>
    </xf>
    <xf numFmtId="49" fontId="75" fillId="33" borderId="0" xfId="0" applyNumberFormat="1" applyFont="1" applyFill="1" applyAlignment="1">
      <alignment vertical="center"/>
    </xf>
    <xf numFmtId="49" fontId="75" fillId="0" borderId="11" xfId="0" applyNumberFormat="1" applyFont="1" applyBorder="1" applyAlignment="1">
      <alignment vertical="center"/>
    </xf>
    <xf numFmtId="49" fontId="75" fillId="0" borderId="30" xfId="0" applyNumberFormat="1" applyFont="1" applyBorder="1" applyAlignment="1">
      <alignment vertical="center"/>
    </xf>
    <xf numFmtId="49" fontId="82" fillId="33" borderId="12" xfId="0" applyNumberFormat="1"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xf>
    <xf numFmtId="165" fontId="76" fillId="36" borderId="16" xfId="0" applyNumberFormat="1" applyFont="1" applyFill="1" applyBorder="1" applyAlignment="1">
      <alignment horizontal="left" vertical="center"/>
    </xf>
    <xf numFmtId="0" fontId="0" fillId="33" borderId="19" xfId="0" applyFont="1" applyFill="1" applyBorder="1" applyAlignment="1">
      <alignment horizontal="center" vertical="center"/>
    </xf>
    <xf numFmtId="0" fontId="82" fillId="33" borderId="0" xfId="0" applyFont="1" applyFill="1" applyAlignment="1">
      <alignment horizontal="left" vertical="center"/>
    </xf>
    <xf numFmtId="0" fontId="0" fillId="0" borderId="15" xfId="0" applyFont="1" applyBorder="1" applyAlignment="1">
      <alignment vertical="center"/>
    </xf>
    <xf numFmtId="49" fontId="75" fillId="0" borderId="27" xfId="0" applyNumberFormat="1" applyFont="1" applyBorder="1" applyAlignment="1">
      <alignment horizontal="right" vertical="center"/>
    </xf>
    <xf numFmtId="1" fontId="0" fillId="0" borderId="16" xfId="0" applyNumberFormat="1" applyFont="1" applyBorder="1" applyAlignment="1">
      <alignment horizontal="left" vertical="center"/>
    </xf>
    <xf numFmtId="0" fontId="77" fillId="33" borderId="0" xfId="0" applyFont="1" applyFill="1" applyAlignment="1">
      <alignment horizontal="left" vertical="center"/>
    </xf>
    <xf numFmtId="49" fontId="75" fillId="33" borderId="44" xfId="0" applyNumberFormat="1" applyFont="1" applyFill="1" applyBorder="1" applyAlignment="1">
      <alignment horizontal="center" vertical="center" wrapText="1"/>
    </xf>
    <xf numFmtId="49" fontId="92" fillId="33" borderId="0" xfId="0" applyNumberFormat="1" applyFont="1" applyFill="1" applyAlignment="1">
      <alignment vertical="center"/>
    </xf>
    <xf numFmtId="0" fontId="0" fillId="0" borderId="14" xfId="0" applyFont="1" applyBorder="1" applyAlignment="1">
      <alignment vertical="center"/>
    </xf>
    <xf numFmtId="0" fontId="79" fillId="0" borderId="0" xfId="0" applyFont="1" applyAlignment="1">
      <alignment horizontal="right" vertical="center"/>
    </xf>
    <xf numFmtId="0" fontId="75" fillId="33" borderId="41" xfId="0" applyFont="1" applyFill="1" applyBorder="1" applyAlignment="1">
      <alignment horizontal="center" vertical="center" wrapText="1"/>
    </xf>
    <xf numFmtId="49" fontId="92" fillId="33" borderId="0" xfId="0" applyNumberFormat="1" applyFont="1" applyFill="1" applyAlignment="1">
      <alignment horizontal="left" vertical="center"/>
    </xf>
    <xf numFmtId="0" fontId="0" fillId="33" borderId="17" xfId="0" applyFont="1" applyFill="1" applyBorder="1" applyAlignment="1">
      <alignment horizontal="center" vertical="center"/>
    </xf>
    <xf numFmtId="49" fontId="73" fillId="33" borderId="32" xfId="0" applyNumberFormat="1" applyFont="1" applyFill="1" applyBorder="1" applyAlignment="1">
      <alignment horizontal="right" vertical="center"/>
    </xf>
    <xf numFmtId="49" fontId="82" fillId="33" borderId="34" xfId="0" applyNumberFormat="1" applyFont="1" applyFill="1" applyBorder="1" applyAlignment="1">
      <alignment horizontal="center" vertical="center"/>
    </xf>
    <xf numFmtId="0" fontId="87" fillId="0" borderId="16" xfId="0" applyFont="1" applyBorder="1" applyAlignment="1">
      <alignment horizontal="left" vertical="center"/>
    </xf>
    <xf numFmtId="49" fontId="73" fillId="33" borderId="46" xfId="0" applyNumberFormat="1" applyFont="1" applyFill="1" applyBorder="1" applyAlignment="1">
      <alignment horizontal="left" vertical="center"/>
    </xf>
    <xf numFmtId="49" fontId="96" fillId="0" borderId="11" xfId="0" applyNumberFormat="1" applyFont="1" applyBorder="1" applyAlignment="1">
      <alignment vertical="center"/>
    </xf>
    <xf numFmtId="0" fontId="77" fillId="0" borderId="30" xfId="0" applyFont="1" applyBorder="1" applyAlignment="1">
      <alignment vertical="center"/>
    </xf>
    <xf numFmtId="0" fontId="80" fillId="33" borderId="0" xfId="0" applyFont="1" applyFill="1" applyAlignment="1">
      <alignment horizontal="left"/>
    </xf>
    <xf numFmtId="1" fontId="0" fillId="0" borderId="36" xfId="0" applyNumberFormat="1" applyFont="1" applyBorder="1" applyAlignment="1">
      <alignment horizontal="left" vertical="center"/>
    </xf>
    <xf numFmtId="49" fontId="91" fillId="34" borderId="0" xfId="0" applyNumberFormat="1" applyFont="1" applyFill="1" applyAlignment="1">
      <alignment vertical="center"/>
    </xf>
    <xf numFmtId="49" fontId="75" fillId="34" borderId="21" xfId="0" applyNumberFormat="1" applyFont="1" applyFill="1" applyBorder="1" applyAlignment="1">
      <alignment vertical="center"/>
    </xf>
    <xf numFmtId="0" fontId="76" fillId="33" borderId="27" xfId="0" applyFont="1" applyFill="1" applyBorder="1" applyAlignment="1">
      <alignment horizontal="center" vertical="center"/>
    </xf>
    <xf numFmtId="0" fontId="0" fillId="35" borderId="16" xfId="0" applyFont="1" applyFill="1" applyBorder="1" applyAlignment="1">
      <alignment horizontal="center" vertical="center"/>
    </xf>
    <xf numFmtId="49" fontId="77" fillId="33" borderId="27" xfId="0" applyNumberFormat="1" applyFont="1" applyFill="1" applyBorder="1" applyAlignment="1">
      <alignment vertical="center"/>
    </xf>
    <xf numFmtId="0" fontId="82" fillId="33" borderId="27" xfId="0" applyFont="1" applyFill="1" applyBorder="1" applyAlignment="1">
      <alignment vertical="center"/>
    </xf>
    <xf numFmtId="49" fontId="75" fillId="33" borderId="41" xfId="0" applyNumberFormat="1" applyFont="1" applyFill="1" applyBorder="1" applyAlignment="1">
      <alignment horizontal="center" vertical="center" wrapText="1"/>
    </xf>
    <xf numFmtId="49" fontId="98" fillId="34" borderId="11" xfId="0" applyNumberFormat="1" applyFont="1" applyFill="1" applyBorder="1" applyAlignment="1">
      <alignment vertical="center"/>
    </xf>
    <xf numFmtId="49" fontId="73" fillId="33" borderId="11" xfId="0" applyNumberFormat="1" applyFont="1" applyFill="1" applyBorder="1" applyAlignment="1">
      <alignment horizontal="left" vertical="center"/>
    </xf>
    <xf numFmtId="49" fontId="75" fillId="33" borderId="10" xfId="0" applyNumberFormat="1" applyFont="1" applyFill="1" applyBorder="1" applyAlignment="1">
      <alignment horizontal="right" vertical="center"/>
    </xf>
    <xf numFmtId="0" fontId="93" fillId="34" borderId="21" xfId="0" applyFont="1" applyFill="1" applyBorder="1" applyAlignment="1">
      <alignment horizontal="right" vertical="center"/>
    </xf>
    <xf numFmtId="49" fontId="77" fillId="33" borderId="11" xfId="0" applyNumberFormat="1" applyFont="1" applyFill="1" applyBorder="1" applyAlignment="1">
      <alignment vertical="center"/>
    </xf>
    <xf numFmtId="49" fontId="75" fillId="35" borderId="44" xfId="0" applyNumberFormat="1" applyFont="1" applyFill="1" applyBorder="1" applyAlignment="1">
      <alignment horizontal="center" vertical="center" wrapText="1"/>
    </xf>
    <xf numFmtId="49" fontId="77" fillId="0" borderId="0" xfId="0" applyNumberFormat="1" applyFont="1" applyAlignment="1">
      <alignment horizontal="center" vertical="center"/>
    </xf>
    <xf numFmtId="49" fontId="82" fillId="33" borderId="0" xfId="0" applyNumberFormat="1" applyFont="1" applyFill="1" applyAlignment="1">
      <alignment horizontal="left" vertical="center"/>
    </xf>
    <xf numFmtId="49" fontId="101" fillId="33" borderId="0" xfId="0" applyNumberFormat="1" applyFont="1" applyFill="1" applyAlignment="1">
      <alignment horizontal="right" vertical="center"/>
    </xf>
    <xf numFmtId="49" fontId="76" fillId="33" borderId="0" xfId="0" applyNumberFormat="1" applyFont="1" applyFill="1" applyAlignment="1">
      <alignment horizontal="center" vertical="center"/>
    </xf>
    <xf numFmtId="0" fontId="80" fillId="33" borderId="37" xfId="0" applyFont="1" applyFill="1" applyBorder="1" applyAlignment="1">
      <alignment horizontal="left" vertical="center"/>
    </xf>
    <xf numFmtId="0" fontId="102" fillId="33" borderId="18" xfId="0" applyFont="1" applyFill="1" applyBorder="1" applyAlignment="1">
      <alignment horizontal="center" vertical="center"/>
    </xf>
    <xf numFmtId="1" fontId="0" fillId="0" borderId="16" xfId="0" applyNumberFormat="1" applyFont="1" applyBorder="1" applyAlignment="1">
      <alignment horizontal="center" vertical="center"/>
    </xf>
    <xf numFmtId="0" fontId="81" fillId="33" borderId="16" xfId="0" applyFont="1" applyFill="1" applyBorder="1" applyAlignment="1">
      <alignment vertical="center"/>
    </xf>
    <xf numFmtId="49" fontId="75" fillId="33" borderId="17" xfId="0" applyNumberFormat="1" applyFont="1" applyFill="1" applyBorder="1" applyAlignment="1">
      <alignment horizontal="center" vertical="center" wrapText="1"/>
    </xf>
    <xf numFmtId="49" fontId="75" fillId="35" borderId="41" xfId="0" applyNumberFormat="1" applyFont="1" applyFill="1" applyBorder="1" applyAlignment="1">
      <alignment horizontal="center" vertical="center" wrapText="1"/>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82" fillId="33" borderId="42" xfId="0" applyNumberFormat="1" applyFont="1" applyFill="1" applyBorder="1" applyAlignment="1">
      <alignment vertical="center"/>
    </xf>
    <xf numFmtId="49" fontId="75" fillId="35" borderId="38" xfId="0" applyNumberFormat="1" applyFont="1" applyFill="1" applyBorder="1" applyAlignment="1">
      <alignment horizontal="center" vertical="center" wrapText="1"/>
    </xf>
    <xf numFmtId="49" fontId="73" fillId="33" borderId="47" xfId="0" applyNumberFormat="1" applyFont="1" applyFill="1" applyBorder="1" applyAlignment="1">
      <alignment horizontal="right" vertical="center"/>
    </xf>
    <xf numFmtId="49" fontId="82" fillId="33" borderId="42" xfId="0" applyNumberFormat="1" applyFont="1" applyFill="1" applyBorder="1" applyAlignment="1">
      <alignment horizontal="center" vertical="center"/>
    </xf>
    <xf numFmtId="0" fontId="0" fillId="0" borderId="47" xfId="0" applyFont="1" applyBorder="1" applyAlignment="1">
      <alignment vertical="center"/>
    </xf>
    <xf numFmtId="0" fontId="0" fillId="0" borderId="32" xfId="0" applyFont="1" applyBorder="1" applyAlignment="1">
      <alignment vertical="center"/>
    </xf>
    <xf numFmtId="0" fontId="0" fillId="0" borderId="45" xfId="0" applyFont="1" applyBorder="1" applyAlignment="1">
      <alignment vertical="center"/>
    </xf>
    <xf numFmtId="0" fontId="0" fillId="0" borderId="0" xfId="0" applyFont="1" applyBorder="1" applyAlignment="1">
      <alignment vertical="center"/>
    </xf>
    <xf numFmtId="16" fontId="77" fillId="0" borderId="30" xfId="0" applyNumberFormat="1" applyFont="1" applyBorder="1" applyAlignment="1">
      <alignment horizontal="center" vertical="center"/>
    </xf>
    <xf numFmtId="0" fontId="103" fillId="38" borderId="22" xfId="0" applyFont="1" applyFill="1" applyBorder="1" applyAlignment="1">
      <alignment horizontal="center" vertical="center"/>
    </xf>
    <xf numFmtId="0" fontId="103" fillId="38" borderId="37" xfId="0" applyFont="1" applyFill="1" applyBorder="1" applyAlignment="1">
      <alignment horizontal="center" vertical="center"/>
    </xf>
    <xf numFmtId="0" fontId="103" fillId="38" borderId="48" xfId="0" applyFont="1" applyFill="1" applyBorder="1" applyAlignment="1">
      <alignment horizontal="center" vertical="center"/>
    </xf>
    <xf numFmtId="0" fontId="74" fillId="36" borderId="22" xfId="0" applyFont="1" applyFill="1" applyBorder="1" applyAlignment="1">
      <alignment horizontal="center" vertical="center"/>
    </xf>
    <xf numFmtId="0" fontId="74" fillId="36" borderId="37" xfId="0" applyFont="1" applyFill="1" applyBorder="1" applyAlignment="1">
      <alignment horizontal="center" vertical="center"/>
    </xf>
    <xf numFmtId="0" fontId="74" fillId="36" borderId="48" xfId="0" applyFont="1" applyFill="1" applyBorder="1" applyAlignment="1">
      <alignment horizontal="center" vertical="center"/>
    </xf>
    <xf numFmtId="49" fontId="104" fillId="36" borderId="34" xfId="0" applyNumberFormat="1" applyFont="1" applyFill="1" applyBorder="1" applyAlignment="1">
      <alignment vertical="center"/>
    </xf>
    <xf numFmtId="49" fontId="105" fillId="36" borderId="33" xfId="0" applyNumberFormat="1" applyFont="1" applyFill="1" applyBorder="1" applyAlignment="1">
      <alignment vertical="center"/>
    </xf>
    <xf numFmtId="49" fontId="83" fillId="33" borderId="34" xfId="0" applyNumberFormat="1" applyFont="1" applyFill="1" applyBorder="1" applyAlignment="1">
      <alignment vertical="center"/>
    </xf>
    <xf numFmtId="49" fontId="105" fillId="0" borderId="0" xfId="0" applyNumberFormat="1" applyFont="1" applyAlignment="1">
      <alignment vertical="top"/>
    </xf>
    <xf numFmtId="49" fontId="86" fillId="0" borderId="0" xfId="0" applyNumberFormat="1" applyFont="1" applyAlignment="1">
      <alignment horizontal="left"/>
    </xf>
    <xf numFmtId="49" fontId="86" fillId="33" borderId="0" xfId="0" applyNumberFormat="1" applyFont="1" applyFill="1" applyAlignment="1">
      <alignment horizontal="left"/>
    </xf>
    <xf numFmtId="49" fontId="104" fillId="33" borderId="0" xfId="0" applyNumberFormat="1" applyFont="1" applyFill="1" applyAlignment="1">
      <alignment horizontal="left"/>
    </xf>
    <xf numFmtId="49" fontId="83" fillId="33" borderId="0" xfId="0" applyNumberFormat="1" applyFont="1" applyFill="1" applyAlignment="1">
      <alignment horizontal="left" vertical="top"/>
    </xf>
    <xf numFmtId="49" fontId="94" fillId="0" borderId="0" xfId="0" applyNumberFormat="1" applyFont="1" applyAlignment="1">
      <alignment horizontal="left"/>
    </xf>
    <xf numFmtId="0" fontId="74" fillId="34" borderId="0" xfId="0" applyFont="1" applyFill="1" applyAlignment="1">
      <alignment horizontal="left"/>
    </xf>
    <xf numFmtId="49" fontId="85" fillId="0" borderId="14" xfId="0" applyNumberFormat="1" applyFont="1" applyBorder="1" applyAlignment="1">
      <alignment horizontal="left"/>
    </xf>
    <xf numFmtId="49" fontId="85" fillId="0" borderId="14" xfId="0" applyNumberFormat="1" applyFont="1" applyBorder="1" applyAlignment="1">
      <alignment horizontal="left" vertical="center"/>
    </xf>
    <xf numFmtId="49" fontId="86" fillId="0" borderId="14" xfId="0" applyNumberFormat="1" applyFont="1" applyBorder="1" applyAlignment="1">
      <alignment horizontal="center"/>
    </xf>
    <xf numFmtId="49" fontId="106" fillId="38" borderId="22" xfId="0" applyNumberFormat="1" applyFont="1" applyFill="1" applyBorder="1" applyAlignment="1">
      <alignment vertical="center"/>
    </xf>
    <xf numFmtId="49" fontId="106" fillId="38" borderId="37" xfId="0" applyNumberFormat="1" applyFont="1" applyFill="1" applyBorder="1" applyAlignment="1">
      <alignment vertical="center"/>
    </xf>
    <xf numFmtId="49" fontId="106" fillId="38" borderId="48" xfId="0" applyNumberFormat="1" applyFont="1" applyFill="1" applyBorder="1" applyAlignment="1">
      <alignment vertical="center"/>
    </xf>
    <xf numFmtId="165" fontId="76" fillId="0" borderId="14" xfId="0" applyNumberFormat="1" applyFont="1" applyBorder="1" applyAlignment="1">
      <alignment horizontal="left" vertical="center"/>
    </xf>
    <xf numFmtId="49" fontId="82" fillId="33" borderId="30" xfId="0" applyNumberFormat="1" applyFont="1" applyFill="1" applyBorder="1" applyAlignment="1">
      <alignment vertical="center"/>
    </xf>
    <xf numFmtId="49" fontId="82" fillId="33" borderId="10" xfId="0" applyNumberFormat="1" applyFont="1" applyFill="1" applyBorder="1" applyAlignment="1">
      <alignment vertical="center"/>
    </xf>
    <xf numFmtId="49" fontId="82" fillId="33" borderId="0" xfId="0" applyNumberFormat="1" applyFont="1" applyFill="1" applyAlignment="1">
      <alignment horizontal="right" vertical="center"/>
    </xf>
    <xf numFmtId="0" fontId="0" fillId="0" borderId="0" xfId="0" applyFont="1" applyAlignment="1">
      <alignment vertical="center"/>
    </xf>
    <xf numFmtId="49" fontId="76" fillId="0" borderId="14" xfId="0" applyNumberFormat="1" applyFont="1" applyBorder="1" applyAlignment="1">
      <alignment vertical="center"/>
    </xf>
    <xf numFmtId="49" fontId="94" fillId="0" borderId="14" xfId="0" applyNumberFormat="1" applyFont="1" applyBorder="1" applyAlignment="1">
      <alignment vertical="center"/>
    </xf>
    <xf numFmtId="49" fontId="76" fillId="33" borderId="14" xfId="0" applyNumberFormat="1" applyFont="1" applyFill="1" applyBorder="1" applyAlignment="1">
      <alignment horizontal="right" vertical="center"/>
    </xf>
    <xf numFmtId="0" fontId="94" fillId="0" borderId="14" xfId="0" applyFont="1" applyBorder="1" applyAlignment="1">
      <alignment vertical="center"/>
    </xf>
    <xf numFmtId="49" fontId="107" fillId="0" borderId="0" xfId="0" applyNumberFormat="1" applyFont="1" applyAlignment="1">
      <alignment vertical="top"/>
    </xf>
    <xf numFmtId="49" fontId="83" fillId="0" borderId="0" xfId="0" applyNumberFormat="1" applyFont="1" applyAlignment="1">
      <alignment vertical="top"/>
    </xf>
    <xf numFmtId="49" fontId="85" fillId="0" borderId="0" xfId="0" applyNumberFormat="1" applyFont="1" applyAlignment="1">
      <alignment horizontal="left"/>
    </xf>
    <xf numFmtId="49" fontId="85" fillId="0" borderId="0" xfId="0" applyNumberFormat="1" applyFont="1" applyAlignment="1">
      <alignment/>
    </xf>
    <xf numFmtId="49" fontId="0" fillId="0" borderId="0" xfId="0" applyNumberFormat="1" applyFont="1" applyAlignment="1">
      <alignment/>
    </xf>
    <xf numFmtId="49" fontId="82" fillId="33" borderId="0" xfId="0" applyNumberFormat="1" applyFont="1" applyFill="1" applyAlignment="1">
      <alignment vertic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Υπολογισμός" xfId="61"/>
  </cellStyles>
  <dxfs count="9">
    <dxf>
      <font>
        <color rgb="FF000000"/>
      </font>
    </dxf>
    <dxf>
      <font>
        <color rgb="FFFFFFFF"/>
      </font>
    </dxf>
    <dxf>
      <font>
        <color rgb="FFFFFFFF"/>
      </font>
    </dxf>
    <dxf>
      <font>
        <color rgb="FFDDDDDD"/>
      </font>
      <fill>
        <patternFill patternType="solid">
          <bgColor rgb="FFDDDDDD"/>
        </patternFill>
      </fill>
    </dxf>
    <dxf>
      <font>
        <color rgb="FFDDDDDD"/>
      </font>
      <fill>
        <patternFill patternType="solid">
          <bgColor rgb="FFDDDDDD"/>
        </patternFill>
      </fill>
    </dxf>
    <dxf>
      <font>
        <color rgb="FFDDDDDD"/>
      </font>
      <fill>
        <patternFill patternType="solid">
          <bgColor rgb="FFDDDDDD"/>
        </patternFill>
      </fill>
    </dxf>
    <dxf>
      <font>
        <color rgb="FFDDDDDD"/>
      </font>
      <fill>
        <patternFill patternType="solid">
          <bgColor rgb="FFDDDDDD"/>
        </patternFill>
      </fill>
    </dxf>
    <dxf>
      <font>
        <color rgb="FFDDDDDD"/>
      </font>
      <fill>
        <patternFill patternType="solid">
          <bgColor rgb="FFDDDDDD"/>
        </patternFill>
      </fill>
    </dxf>
    <dxf>
      <font>
        <color rgb="FFDDDDDD"/>
      </font>
      <fill>
        <patternFill patternType="solid">
          <bgColor rgb="FFDDDDD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76200</xdr:rowOff>
    </xdr:from>
    <xdr:to>
      <xdr:col>4</xdr:col>
      <xdr:colOff>1209675</xdr:colOff>
      <xdr:row>0</xdr:row>
      <xdr:rowOff>495300</xdr:rowOff>
    </xdr:to>
    <xdr:pic>
      <xdr:nvPicPr>
        <xdr:cNvPr id="1" name="image00.png"/>
        <xdr:cNvPicPr preferRelativeResize="1">
          <a:picLocks noChangeAspect="1"/>
        </xdr:cNvPicPr>
      </xdr:nvPicPr>
      <xdr:blipFill>
        <a:blip r:embed="rId1"/>
        <a:stretch>
          <a:fillRect/>
        </a:stretch>
      </xdr:blipFill>
      <xdr:spPr>
        <a:xfrm>
          <a:off x="5610225" y="76200"/>
          <a:ext cx="704850" cy="419100"/>
        </a:xfrm>
        <a:prstGeom prst="rect">
          <a:avLst/>
        </a:prstGeom>
        <a:noFill/>
        <a:ln w="9525" cmpd="sng">
          <a:noFill/>
        </a:ln>
      </xdr:spPr>
    </xdr:pic>
    <xdr:clientData fLocksWithSheet="0"/>
  </xdr:twoCellAnchor>
  <xdr:twoCellAnchor editAs="oneCell">
    <xdr:from>
      <xdr:col>4</xdr:col>
      <xdr:colOff>742950</xdr:colOff>
      <xdr:row>0</xdr:row>
      <xdr:rowOff>314325</xdr:rowOff>
    </xdr:from>
    <xdr:to>
      <xdr:col>5</xdr:col>
      <xdr:colOff>171450</xdr:colOff>
      <xdr:row>1</xdr:row>
      <xdr:rowOff>104775</xdr:rowOff>
    </xdr:to>
    <xdr:pic>
      <xdr:nvPicPr>
        <xdr:cNvPr id="2" name="image01.png"/>
        <xdr:cNvPicPr preferRelativeResize="1">
          <a:picLocks noChangeAspect="1"/>
        </xdr:cNvPicPr>
      </xdr:nvPicPr>
      <xdr:blipFill>
        <a:blip r:embed="rId1"/>
        <a:stretch>
          <a:fillRect/>
        </a:stretch>
      </xdr:blipFill>
      <xdr:spPr>
        <a:xfrm>
          <a:off x="5848350" y="314325"/>
          <a:ext cx="704850" cy="4191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504825</xdr:colOff>
      <xdr:row>40</xdr:row>
      <xdr:rowOff>38100</xdr:rowOff>
    </xdr:to>
    <xdr:sp>
      <xdr:nvSpPr>
        <xdr:cNvPr id="1" name="Rectangle 3" hidden="1"/>
        <xdr:cNvSpPr>
          <a:spLocks/>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409575</xdr:colOff>
      <xdr:row>80</xdr:row>
      <xdr:rowOff>114300</xdr:rowOff>
    </xdr:to>
    <xdr:sp>
      <xdr:nvSpPr>
        <xdr:cNvPr id="1" name="Rectangle 2" hidden="1"/>
        <xdr:cNvSpPr>
          <a:spLocks/>
        </xdr:cNvSpPr>
      </xdr:nvSpPr>
      <xdr:spPr>
        <a:xfrm>
          <a:off x="0" y="0"/>
          <a:ext cx="8905875"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A1" sqref="A1"/>
    </sheetView>
  </sheetViews>
  <sheetFormatPr defaultColWidth="8.00390625" defaultRowHeight="12.75" customHeight="1"/>
  <cols>
    <col min="1" max="5" width="19.140625" style="0" customWidth="1"/>
  </cols>
  <sheetData>
    <row r="1" spans="1:7" s="38" customFormat="1" ht="49.5" customHeight="1">
      <c r="A1" s="76" t="s">
        <v>0</v>
      </c>
      <c r="B1" s="76"/>
      <c r="C1" s="76"/>
      <c r="D1" s="76"/>
      <c r="E1" s="219"/>
      <c r="F1" s="98"/>
      <c r="G1" s="98"/>
    </row>
    <row r="2" spans="1:7" s="55" customFormat="1" ht="36.75" customHeight="1">
      <c r="A2" s="308" t="s">
        <v>1</v>
      </c>
      <c r="B2" s="309"/>
      <c r="C2" s="309"/>
      <c r="D2" s="309"/>
      <c r="E2" s="310"/>
      <c r="F2" s="209"/>
      <c r="G2" s="142"/>
    </row>
    <row r="3" spans="1:7" s="38" customFormat="1" ht="6" customHeight="1">
      <c r="A3" s="132"/>
      <c r="B3" s="202"/>
      <c r="C3" s="202"/>
      <c r="D3" s="202"/>
      <c r="E3" s="291"/>
      <c r="F3" s="98"/>
      <c r="G3" s="98"/>
    </row>
    <row r="4" spans="1:7" s="38" customFormat="1" ht="20.25" customHeight="1">
      <c r="A4" s="311" t="s">
        <v>2</v>
      </c>
      <c r="B4" s="312"/>
      <c r="C4" s="312"/>
      <c r="D4" s="312"/>
      <c r="E4" s="313"/>
      <c r="F4" s="63"/>
      <c r="G4" s="98"/>
    </row>
    <row r="5" spans="1:7" s="6" customFormat="1" ht="15" customHeight="1">
      <c r="A5" s="152" t="s">
        <v>3</v>
      </c>
      <c r="B5" s="166"/>
      <c r="C5" s="166"/>
      <c r="D5" s="7"/>
      <c r="E5" s="97"/>
      <c r="F5" s="246"/>
      <c r="G5" s="218"/>
    </row>
    <row r="6" spans="1:7" s="38" customFormat="1" ht="26.25" customHeight="1">
      <c r="A6" s="314" t="s">
        <v>4</v>
      </c>
      <c r="B6" s="315"/>
      <c r="C6" s="316"/>
      <c r="D6" s="228"/>
      <c r="E6" s="135" t="s">
        <v>5</v>
      </c>
      <c r="F6" s="98"/>
      <c r="G6" s="98"/>
    </row>
    <row r="7" spans="1:7" s="6" customFormat="1" ht="15" customHeight="1">
      <c r="A7" s="30" t="s">
        <v>6</v>
      </c>
      <c r="B7" s="2"/>
      <c r="C7" s="2"/>
      <c r="D7" s="193" t="s">
        <v>7</v>
      </c>
      <c r="E7" s="289" t="str">
        <f>HYPERLINK("http://www.tennisofficial.com/","www.tennisofficial.com")</f>
        <v>www.tennisofficial.com</v>
      </c>
      <c r="F7" s="246"/>
      <c r="G7" s="218"/>
    </row>
    <row r="8" spans="1:7" s="38" customFormat="1" ht="16.5" customHeight="1">
      <c r="A8" s="122" t="s">
        <v>8</v>
      </c>
      <c r="B8" s="62"/>
      <c r="C8" s="167"/>
      <c r="D8" s="174"/>
      <c r="E8" s="137"/>
      <c r="F8" s="98"/>
      <c r="G8" s="98"/>
    </row>
    <row r="9" spans="1:7" s="38" customFormat="1" ht="15" customHeight="1">
      <c r="A9" s="109" t="s">
        <v>9</v>
      </c>
      <c r="B9" s="53"/>
      <c r="C9" s="138" t="s">
        <v>10</v>
      </c>
      <c r="D9" s="138" t="s">
        <v>11</v>
      </c>
      <c r="E9" s="282" t="s">
        <v>12</v>
      </c>
      <c r="F9" s="98"/>
      <c r="G9" s="98"/>
    </row>
    <row r="10" spans="1:7" s="38" customFormat="1" ht="12.75">
      <c r="A10" s="252" t="s">
        <v>13</v>
      </c>
      <c r="B10" s="195"/>
      <c r="C10" s="24" t="s">
        <v>14</v>
      </c>
      <c r="D10" s="183" t="s">
        <v>15</v>
      </c>
      <c r="E10" s="220" t="s">
        <v>16</v>
      </c>
      <c r="F10" s="250"/>
      <c r="G10" s="98"/>
    </row>
    <row r="11" spans="1:7" ht="12.75">
      <c r="A11" s="130" t="s">
        <v>17</v>
      </c>
      <c r="B11" s="53"/>
      <c r="C11" s="20"/>
      <c r="D11" s="20"/>
      <c r="E11" s="19"/>
      <c r="F11" s="251"/>
      <c r="G11" s="251"/>
    </row>
    <row r="12" spans="1:7" s="38" customFormat="1" ht="12.75">
      <c r="A12" s="194" t="s">
        <v>18</v>
      </c>
      <c r="B12" s="250"/>
      <c r="C12" s="98"/>
      <c r="D12" s="204"/>
      <c r="E12" s="75"/>
      <c r="F12" s="98"/>
      <c r="G12" s="98"/>
    </row>
    <row r="13" spans="1:7" ht="7.5" customHeight="1">
      <c r="A13" s="41"/>
      <c r="B13" s="251"/>
      <c r="C13" s="251"/>
      <c r="D13" s="251"/>
      <c r="E13" s="11"/>
      <c r="F13" s="251"/>
      <c r="G13" s="251"/>
    </row>
    <row r="14" spans="1:7" ht="107.25" customHeight="1">
      <c r="A14" s="251"/>
      <c r="B14" s="251"/>
      <c r="C14" s="251"/>
      <c r="D14" s="251"/>
      <c r="E14" s="11"/>
      <c r="F14" s="251"/>
      <c r="G14" s="251"/>
    </row>
    <row r="15" spans="1:7" ht="12.75">
      <c r="A15" s="136" t="s">
        <v>19</v>
      </c>
      <c r="B15" s="136"/>
      <c r="C15" s="136"/>
      <c r="D15" s="136"/>
      <c r="E15" s="11"/>
      <c r="F15" s="251"/>
      <c r="G15" s="251"/>
    </row>
    <row r="16" spans="1:7" ht="12.75">
      <c r="A16" s="136" t="s">
        <v>20</v>
      </c>
      <c r="B16" s="136"/>
      <c r="C16" s="136"/>
      <c r="D16" s="136"/>
      <c r="E16" s="136"/>
      <c r="F16" s="251"/>
      <c r="G16" s="251"/>
    </row>
    <row r="17" spans="1:7" ht="12.75">
      <c r="A17" s="115" t="s">
        <v>21</v>
      </c>
      <c r="B17" s="59" t="str">
        <f>HYPERLINK("mailto:anders.wennberg@itftennis.com","anders.wennberg@itftennis.com")</f>
        <v>anders.wennberg@itftennis.com</v>
      </c>
      <c r="C17" s="59"/>
      <c r="D17" s="59"/>
      <c r="E17" s="11"/>
      <c r="F17" s="251"/>
      <c r="G17" s="251"/>
    </row>
    <row r="18" spans="1:7" ht="12.75">
      <c r="A18" s="251"/>
      <c r="B18" s="251"/>
      <c r="C18" s="251"/>
      <c r="D18" s="251"/>
      <c r="E18" s="11"/>
      <c r="F18" s="251"/>
      <c r="G18" s="251"/>
    </row>
    <row r="19" spans="1:7" ht="12.75">
      <c r="A19" s="234"/>
      <c r="B19" s="234"/>
      <c r="C19" s="234"/>
      <c r="D19" s="234"/>
      <c r="E19" s="234"/>
      <c r="F19" s="234"/>
      <c r="G19" s="234"/>
    </row>
    <row r="20" spans="1:7" ht="12.75">
      <c r="A20" s="234"/>
      <c r="B20" s="234"/>
      <c r="C20" s="234"/>
      <c r="D20" s="234"/>
      <c r="E20" s="234"/>
      <c r="F20" s="234"/>
      <c r="G20" s="234"/>
    </row>
  </sheetData>
  <sheetProtection/>
  <mergeCells count="3">
    <mergeCell ref="A2:E2"/>
    <mergeCell ref="A4:E4"/>
    <mergeCell ref="A6:C6"/>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134"/>
  <sheetViews>
    <sheetView showGridLines="0" zoomScalePageLayoutView="0" workbookViewId="0" topLeftCell="A1">
      <pane ySplit="6" topLeftCell="A7" activePane="bottomLeft" state="frozen"/>
      <selection pane="topLeft" activeCell="A1" sqref="A1"/>
      <selection pane="bottomLeft" activeCell="A7" sqref="A7"/>
    </sheetView>
  </sheetViews>
  <sheetFormatPr defaultColWidth="8.00390625" defaultRowHeight="12.75" customHeight="1"/>
  <cols>
    <col min="1" max="1" width="3.8515625" style="0" customWidth="1"/>
    <col min="2" max="2" width="14.7109375" style="0" customWidth="1"/>
    <col min="3" max="3" width="10.00390625" style="0" customWidth="1"/>
    <col min="4" max="4" width="17.140625" style="0" customWidth="1"/>
    <col min="5" max="5" width="13.8515625" style="142" customWidth="1"/>
    <col min="6" max="6" width="8.140625" style="142" customWidth="1"/>
    <col min="7" max="7" width="8.57421875" style="142" hidden="1" customWidth="1"/>
    <col min="8" max="10" width="8.57421875" style="0" hidden="1" customWidth="1"/>
    <col min="11" max="11" width="7.7109375" style="0" hidden="1" customWidth="1"/>
    <col min="12" max="14" width="6.8515625" style="0" hidden="1" customWidth="1"/>
    <col min="15" max="15" width="0.2890625" style="0" hidden="1" customWidth="1"/>
    <col min="16" max="16" width="8.57421875" style="0" customWidth="1"/>
    <col min="17" max="17" width="6.8515625" style="0" hidden="1" customWidth="1"/>
    <col min="18" max="18" width="27.00390625" style="0" customWidth="1"/>
    <col min="19" max="19" width="8.00390625" style="0" customWidth="1"/>
    <col min="20" max="20" width="8.28125" style="0" hidden="1" customWidth="1"/>
    <col min="21" max="21" width="0" style="0" hidden="1" customWidth="1"/>
  </cols>
  <sheetData>
    <row r="1" spans="1:21" ht="26.25" customHeight="1">
      <c r="A1" s="317" t="str">
        <f>'Week SetUp'!$A$6</f>
        <v>4ο Παγκρήτιο Βετεράνων  2014</v>
      </c>
      <c r="B1" s="317"/>
      <c r="C1" s="317"/>
      <c r="D1" s="318"/>
      <c r="E1" s="319"/>
      <c r="F1" s="320" t="str">
        <f>'Week SetUp'!A12</f>
        <v>ΓΥΝΑΙΚΩΝ</v>
      </c>
      <c r="G1" s="321"/>
      <c r="H1" s="322"/>
      <c r="I1" s="323"/>
      <c r="J1" s="323"/>
      <c r="K1" s="323"/>
      <c r="L1" s="323"/>
      <c r="M1" s="323"/>
      <c r="N1" s="323"/>
      <c r="O1" s="323"/>
      <c r="P1" s="323"/>
      <c r="Q1" s="203"/>
      <c r="R1" s="3"/>
      <c r="S1" s="234"/>
      <c r="T1" s="234"/>
      <c r="U1" s="234"/>
    </row>
    <row r="2" spans="1:21" ht="13.5" customHeight="1">
      <c r="A2" s="324" t="str">
        <f>'Week SetUp'!$A$8</f>
        <v>Ζ΄ ΕΝΩΣΗ</v>
      </c>
      <c r="B2" s="324"/>
      <c r="C2" s="325"/>
      <c r="D2" s="326"/>
      <c r="E2" s="70"/>
      <c r="F2" s="214"/>
      <c r="G2" s="214"/>
      <c r="H2" s="43"/>
      <c r="I2" s="43"/>
      <c r="J2" s="157"/>
      <c r="K2" s="197"/>
      <c r="L2" s="197"/>
      <c r="M2" s="197"/>
      <c r="N2" s="197"/>
      <c r="O2" s="13"/>
      <c r="P2" s="43"/>
      <c r="Q2" s="43"/>
      <c r="R2" s="232"/>
      <c r="S2" s="234"/>
      <c r="T2" s="234"/>
      <c r="U2" s="234"/>
    </row>
    <row r="3" spans="1:21" s="38" customFormat="1" ht="13.5" customHeight="1">
      <c r="A3" s="327" t="s">
        <v>22</v>
      </c>
      <c r="B3" s="328"/>
      <c r="C3" s="329"/>
      <c r="D3" s="269"/>
      <c r="E3" s="75"/>
      <c r="F3" s="75"/>
      <c r="G3" s="75"/>
      <c r="H3" s="1"/>
      <c r="I3" s="87"/>
      <c r="J3" s="266"/>
      <c r="K3" s="269"/>
      <c r="L3" s="21"/>
      <c r="M3" s="21"/>
      <c r="N3" s="301"/>
      <c r="O3" s="269" t="s">
        <v>23</v>
      </c>
      <c r="P3" s="75"/>
      <c r="Q3" s="75"/>
      <c r="R3" s="75"/>
      <c r="S3" s="231"/>
      <c r="T3" s="27" t="s">
        <v>24</v>
      </c>
      <c r="U3" s="240" t="e">
        <f>YEAR($A$5)-18</f>
        <v>#VALUE!</v>
      </c>
    </row>
    <row r="4" spans="1:21" s="38" customFormat="1" ht="12.75">
      <c r="A4" s="48" t="s">
        <v>9</v>
      </c>
      <c r="B4" s="48"/>
      <c r="C4" s="249" t="s">
        <v>10</v>
      </c>
      <c r="D4" s="72" t="s">
        <v>11</v>
      </c>
      <c r="E4" s="254" t="s">
        <v>25</v>
      </c>
      <c r="F4" s="254"/>
      <c r="G4" s="254" t="s">
        <v>26</v>
      </c>
      <c r="H4" s="288"/>
      <c r="I4" s="264"/>
      <c r="J4" s="111" t="s">
        <v>27</v>
      </c>
      <c r="K4" s="102"/>
      <c r="L4" s="106"/>
      <c r="M4" s="106"/>
      <c r="N4" s="173"/>
      <c r="O4" s="102"/>
      <c r="P4" s="254"/>
      <c r="Q4" s="254"/>
      <c r="R4" s="254" t="s">
        <v>28</v>
      </c>
      <c r="S4" s="86"/>
      <c r="T4" s="27" t="s">
        <v>29</v>
      </c>
      <c r="U4" s="240" t="e">
        <f>YEAR($A$5)-13</f>
        <v>#VALUE!</v>
      </c>
    </row>
    <row r="5" spans="1:21" s="38" customFormat="1" ht="13.5" customHeight="1">
      <c r="A5" s="330" t="str">
        <f>'Week SetUp'!$A$10</f>
        <v>12-14/09/2014</v>
      </c>
      <c r="B5" s="330"/>
      <c r="C5" s="78" t="str">
        <f>'Week SetUp'!$C$10</f>
        <v>Ο.Α. ΣΟΥΔΑΣ</v>
      </c>
      <c r="D5" s="96" t="str">
        <f>'Week SetUp'!$D$10</f>
        <v>ΧΑΝΙΑ</v>
      </c>
      <c r="E5" s="113" t="str">
        <f>'Week SetUp'!A12</f>
        <v>ΓΥΝΑΙΚΩΝ</v>
      </c>
      <c r="F5" s="113"/>
      <c r="G5" s="113" t="str">
        <f>'Week SetUp'!$A$12</f>
        <v>ΓΥΝΑΙΚΩΝ</v>
      </c>
      <c r="H5" s="96"/>
      <c r="I5" s="134"/>
      <c r="J5" s="227" t="str">
        <f>'Week SetUp'!$E$10</f>
        <v>ΠΕΤΡΑΚΗΣ ΚΩΣΤΑΣ</v>
      </c>
      <c r="K5" s="103"/>
      <c r="L5" s="155"/>
      <c r="M5" s="155"/>
      <c r="N5" s="227"/>
      <c r="O5" s="103"/>
      <c r="P5" s="96"/>
      <c r="Q5" s="96"/>
      <c r="R5" s="26" t="str">
        <f>'Week SetUp'!E10</f>
        <v>ΠΕΤΡΑΚΗΣ ΚΩΣΤΑΣ</v>
      </c>
      <c r="U5" s="140"/>
    </row>
    <row r="6" spans="1:21" ht="30" customHeight="1">
      <c r="A6" s="10" t="s">
        <v>30</v>
      </c>
      <c r="B6" s="295" t="s">
        <v>31</v>
      </c>
      <c r="C6" s="295" t="s">
        <v>32</v>
      </c>
      <c r="D6" s="295" t="s">
        <v>11</v>
      </c>
      <c r="E6" s="280" t="s">
        <v>33</v>
      </c>
      <c r="F6" s="217" t="s">
        <v>34</v>
      </c>
      <c r="G6" s="259" t="s">
        <v>35</v>
      </c>
      <c r="H6" s="149" t="s">
        <v>36</v>
      </c>
      <c r="I6" s="22" t="s">
        <v>37</v>
      </c>
      <c r="J6" s="280" t="s">
        <v>38</v>
      </c>
      <c r="K6" s="286"/>
      <c r="L6" s="300" t="s">
        <v>39</v>
      </c>
      <c r="M6" s="296" t="s">
        <v>40</v>
      </c>
      <c r="N6" s="300"/>
      <c r="O6" s="295" t="s">
        <v>41</v>
      </c>
      <c r="P6" s="263" t="s">
        <v>42</v>
      </c>
      <c r="Q6" s="58" t="s">
        <v>43</v>
      </c>
      <c r="R6" s="36" t="s">
        <v>44</v>
      </c>
      <c r="S6" s="45"/>
      <c r="T6" s="234"/>
      <c r="U6" s="234"/>
    </row>
    <row r="7" spans="1:21" s="164" customFormat="1" ht="18.75" customHeight="1">
      <c r="A7" s="165">
        <v>1</v>
      </c>
      <c r="B7" s="180" t="s">
        <v>45</v>
      </c>
      <c r="C7" s="180" t="s">
        <v>46</v>
      </c>
      <c r="D7" s="181" t="s">
        <v>47</v>
      </c>
      <c r="E7" s="49" t="s">
        <v>48</v>
      </c>
      <c r="F7" s="297"/>
      <c r="G7" s="297">
        <v>180</v>
      </c>
      <c r="H7" s="298"/>
      <c r="I7" s="298"/>
      <c r="J7" s="298"/>
      <c r="K7" s="293"/>
      <c r="L7" s="298"/>
      <c r="M7" s="293"/>
      <c r="N7" s="298"/>
      <c r="O7" s="298"/>
      <c r="P7" s="298">
        <v>180</v>
      </c>
      <c r="Q7" s="128">
        <v>80</v>
      </c>
      <c r="R7" s="172"/>
      <c r="S7" s="116"/>
      <c r="T7" s="38"/>
      <c r="U7" s="38"/>
    </row>
    <row r="8" spans="1:21" s="164" customFormat="1" ht="18.75" customHeight="1">
      <c r="A8" s="169">
        <v>2</v>
      </c>
      <c r="B8" s="180" t="s">
        <v>49</v>
      </c>
      <c r="C8" s="180" t="s">
        <v>50</v>
      </c>
      <c r="D8" s="181" t="s">
        <v>47</v>
      </c>
      <c r="E8" s="49" t="s">
        <v>51</v>
      </c>
      <c r="F8" s="297"/>
      <c r="G8" s="49">
        <v>60</v>
      </c>
      <c r="H8" s="181"/>
      <c r="I8" s="181"/>
      <c r="J8" s="181"/>
      <c r="K8" s="257"/>
      <c r="L8" s="181"/>
      <c r="M8" s="257"/>
      <c r="N8" s="181"/>
      <c r="O8" s="298"/>
      <c r="P8" s="298">
        <v>60</v>
      </c>
      <c r="Q8" s="298"/>
      <c r="R8" s="187"/>
      <c r="S8" s="116"/>
      <c r="T8" s="38"/>
      <c r="U8" s="38"/>
    </row>
    <row r="9" spans="1:21" s="164" customFormat="1" ht="18.75" customHeight="1">
      <c r="A9" s="169">
        <v>3</v>
      </c>
      <c r="B9" s="61" t="s">
        <v>52</v>
      </c>
      <c r="C9" s="61" t="s">
        <v>53</v>
      </c>
      <c r="D9" s="56" t="s">
        <v>47</v>
      </c>
      <c r="E9" s="28" t="s">
        <v>54</v>
      </c>
      <c r="F9" s="253"/>
      <c r="G9" s="28">
        <v>40</v>
      </c>
      <c r="H9" s="56"/>
      <c r="I9" s="56"/>
      <c r="J9" s="56"/>
      <c r="K9" s="226"/>
      <c r="L9" s="243"/>
      <c r="M9" s="210"/>
      <c r="N9" s="243"/>
      <c r="O9" s="108"/>
      <c r="P9" s="108">
        <v>40</v>
      </c>
      <c r="Q9" s="298">
        <v>30</v>
      </c>
      <c r="R9" s="187"/>
      <c r="S9" s="116"/>
      <c r="T9" s="38"/>
      <c r="U9" s="38"/>
    </row>
    <row r="10" spans="1:21" s="164" customFormat="1" ht="18.75" customHeight="1">
      <c r="A10" s="169">
        <v>4</v>
      </c>
      <c r="B10" s="146" t="s">
        <v>55</v>
      </c>
      <c r="C10" s="146" t="s">
        <v>56</v>
      </c>
      <c r="D10" s="201" t="s">
        <v>47</v>
      </c>
      <c r="E10" s="224" t="s">
        <v>57</v>
      </c>
      <c r="F10" s="162"/>
      <c r="G10" s="224">
        <v>20</v>
      </c>
      <c r="H10" s="201"/>
      <c r="I10" s="201"/>
      <c r="J10" s="201"/>
      <c r="K10" s="273"/>
      <c r="L10" s="201"/>
      <c r="M10" s="273"/>
      <c r="N10" s="201"/>
      <c r="O10" s="131"/>
      <c r="P10" s="131">
        <v>20</v>
      </c>
      <c r="Q10" s="298"/>
      <c r="R10" s="187"/>
      <c r="S10" s="116"/>
      <c r="T10" s="38"/>
      <c r="U10" s="38"/>
    </row>
    <row r="11" spans="1:21" s="164" customFormat="1" ht="18.75" customHeight="1">
      <c r="A11" s="169">
        <v>5</v>
      </c>
      <c r="B11" s="32" t="s">
        <v>58</v>
      </c>
      <c r="C11" s="32" t="s">
        <v>59</v>
      </c>
      <c r="D11" s="32" t="s">
        <v>60</v>
      </c>
      <c r="E11" s="42" t="s">
        <v>61</v>
      </c>
      <c r="F11" s="265"/>
      <c r="G11" s="42">
        <v>10</v>
      </c>
      <c r="H11" s="81"/>
      <c r="I11" s="81"/>
      <c r="J11" s="81"/>
      <c r="K11" s="77"/>
      <c r="L11" s="81"/>
      <c r="M11" s="77"/>
      <c r="N11" s="81"/>
      <c r="O11" s="128"/>
      <c r="P11" s="128">
        <v>10</v>
      </c>
      <c r="Q11" s="298">
        <v>999</v>
      </c>
      <c r="R11" s="187"/>
      <c r="S11" s="116"/>
      <c r="T11" s="38"/>
      <c r="U11" s="38"/>
    </row>
    <row r="12" spans="1:21" s="164" customFormat="1" ht="18.75" customHeight="1">
      <c r="A12" s="169">
        <v>6</v>
      </c>
      <c r="B12" s="180" t="s">
        <v>62</v>
      </c>
      <c r="C12" s="180" t="s">
        <v>63</v>
      </c>
      <c r="D12" s="180" t="s">
        <v>64</v>
      </c>
      <c r="E12" s="79" t="s">
        <v>65</v>
      </c>
      <c r="F12" s="297"/>
      <c r="G12" s="49"/>
      <c r="H12" s="181"/>
      <c r="I12" s="181"/>
      <c r="J12" s="181"/>
      <c r="K12" s="257"/>
      <c r="L12" s="181"/>
      <c r="M12" s="257"/>
      <c r="N12" s="181"/>
      <c r="O12" s="298"/>
      <c r="P12" s="298"/>
      <c r="Q12" s="277"/>
      <c r="R12" s="187"/>
      <c r="S12" s="116"/>
      <c r="T12" s="38"/>
      <c r="U12" s="38"/>
    </row>
    <row r="13" spans="1:21" s="164" customFormat="1" ht="18.75" customHeight="1">
      <c r="A13" s="169">
        <v>7</v>
      </c>
      <c r="B13" s="180" t="s">
        <v>66</v>
      </c>
      <c r="C13" s="180" t="s">
        <v>67</v>
      </c>
      <c r="D13" s="181" t="s">
        <v>64</v>
      </c>
      <c r="E13" s="49" t="s">
        <v>68</v>
      </c>
      <c r="F13" s="297"/>
      <c r="G13" s="49"/>
      <c r="H13" s="181"/>
      <c r="I13" s="181"/>
      <c r="J13" s="181"/>
      <c r="K13" s="257"/>
      <c r="L13" s="181"/>
      <c r="M13" s="257"/>
      <c r="N13" s="181"/>
      <c r="O13" s="298"/>
      <c r="P13" s="298"/>
      <c r="Q13" s="298">
        <v>90</v>
      </c>
      <c r="R13" s="187"/>
      <c r="S13" s="116"/>
      <c r="T13" s="38"/>
      <c r="U13" s="38"/>
    </row>
    <row r="14" spans="1:21" s="164" customFormat="1" ht="18.75" customHeight="1">
      <c r="A14" s="169">
        <v>8</v>
      </c>
      <c r="B14" s="180" t="s">
        <v>69</v>
      </c>
      <c r="C14" s="180" t="s">
        <v>70</v>
      </c>
      <c r="D14" s="268" t="s">
        <v>64</v>
      </c>
      <c r="E14" s="79" t="s">
        <v>71</v>
      </c>
      <c r="F14" s="297"/>
      <c r="G14" s="49"/>
      <c r="H14" s="181"/>
      <c r="I14" s="181"/>
      <c r="J14" s="181"/>
      <c r="K14" s="257"/>
      <c r="L14" s="181"/>
      <c r="M14" s="257"/>
      <c r="N14" s="181"/>
      <c r="O14" s="298"/>
      <c r="P14" s="298"/>
      <c r="Q14" s="298">
        <v>110</v>
      </c>
      <c r="R14" s="187"/>
      <c r="S14" s="116"/>
      <c r="T14" s="38"/>
      <c r="U14" s="38"/>
    </row>
    <row r="15" spans="1:21" s="164" customFormat="1" ht="18.75" customHeight="1">
      <c r="A15" s="169">
        <v>9</v>
      </c>
      <c r="B15" s="180" t="s">
        <v>72</v>
      </c>
      <c r="C15" s="180" t="s">
        <v>73</v>
      </c>
      <c r="D15" s="268" t="s">
        <v>47</v>
      </c>
      <c r="E15" s="79" t="s">
        <v>74</v>
      </c>
      <c r="F15" s="297"/>
      <c r="G15" s="49"/>
      <c r="H15" s="181"/>
      <c r="I15" s="181"/>
      <c r="J15" s="181"/>
      <c r="K15" s="257"/>
      <c r="L15" s="181"/>
      <c r="M15" s="257"/>
      <c r="N15" s="181"/>
      <c r="O15" s="298"/>
      <c r="P15" s="298"/>
      <c r="Q15" s="298">
        <v>90</v>
      </c>
      <c r="R15" s="187"/>
      <c r="S15" s="116"/>
      <c r="T15" s="38"/>
      <c r="U15" s="38"/>
    </row>
    <row r="16" spans="1:21" s="164" customFormat="1" ht="18.75" customHeight="1">
      <c r="A16" s="169">
        <v>10</v>
      </c>
      <c r="B16" s="180" t="s">
        <v>75</v>
      </c>
      <c r="C16" s="180" t="s">
        <v>76</v>
      </c>
      <c r="D16" s="268" t="s">
        <v>47</v>
      </c>
      <c r="E16" s="79"/>
      <c r="F16" s="297"/>
      <c r="G16" s="49"/>
      <c r="H16" s="181"/>
      <c r="I16" s="181"/>
      <c r="J16" s="181"/>
      <c r="K16" s="257"/>
      <c r="L16" s="181"/>
      <c r="M16" s="257"/>
      <c r="N16" s="181"/>
      <c r="O16" s="298"/>
      <c r="P16" s="298"/>
      <c r="Q16" s="298">
        <v>999</v>
      </c>
      <c r="R16" s="187"/>
      <c r="S16" s="116"/>
      <c r="T16" s="38"/>
      <c r="U16" s="38"/>
    </row>
    <row r="17" spans="1:21" s="164" customFormat="1" ht="18.75" customHeight="1">
      <c r="A17" s="169">
        <v>11</v>
      </c>
      <c r="B17" s="180"/>
      <c r="C17" s="180"/>
      <c r="D17" s="181"/>
      <c r="E17" s="49"/>
      <c r="F17" s="297"/>
      <c r="G17" s="49"/>
      <c r="H17" s="181"/>
      <c r="I17" s="181"/>
      <c r="J17" s="181"/>
      <c r="K17" s="257"/>
      <c r="L17" s="181"/>
      <c r="M17" s="257"/>
      <c r="N17" s="181"/>
      <c r="O17" s="298"/>
      <c r="P17" s="298"/>
      <c r="Q17" s="277">
        <f aca="true" t="shared" si="0" ref="Q17:Q48">IF((O17="DA"),1,IF((O17="WC"),2,IF((O17="SE"),3,IF((O17="Q"),4,IF((O17="LL"),5,999)))))</f>
        <v>999</v>
      </c>
      <c r="R17" s="187"/>
      <c r="S17" s="116"/>
      <c r="T17" s="38"/>
      <c r="U17" s="38"/>
    </row>
    <row r="18" spans="1:21" s="164" customFormat="1" ht="18.75" customHeight="1">
      <c r="A18" s="169">
        <v>12</v>
      </c>
      <c r="B18" s="180"/>
      <c r="C18" s="180"/>
      <c r="D18" s="268"/>
      <c r="E18" s="79"/>
      <c r="F18" s="297"/>
      <c r="G18" s="49"/>
      <c r="H18" s="181"/>
      <c r="I18" s="181"/>
      <c r="J18" s="181"/>
      <c r="K18" s="257"/>
      <c r="L18" s="181"/>
      <c r="M18" s="257"/>
      <c r="N18" s="181"/>
      <c r="O18" s="298"/>
      <c r="P18" s="298"/>
      <c r="Q18" s="277">
        <f t="shared" si="0"/>
        <v>999</v>
      </c>
      <c r="R18" s="187"/>
      <c r="S18" s="116"/>
      <c r="T18" s="38"/>
      <c r="U18" s="38"/>
    </row>
    <row r="19" spans="1:21" s="164" customFormat="1" ht="18.75" customHeight="1">
      <c r="A19" s="169">
        <v>13</v>
      </c>
      <c r="B19" s="171"/>
      <c r="C19" s="171"/>
      <c r="D19" s="171"/>
      <c r="E19" s="68"/>
      <c r="F19" s="65"/>
      <c r="G19" s="49"/>
      <c r="H19" s="181"/>
      <c r="I19" s="181"/>
      <c r="J19" s="181"/>
      <c r="K19" s="257"/>
      <c r="L19" s="17"/>
      <c r="M19" s="211"/>
      <c r="N19" s="17"/>
      <c r="O19" s="298"/>
      <c r="P19" s="298"/>
      <c r="Q19" s="277">
        <f t="shared" si="0"/>
        <v>999</v>
      </c>
      <c r="R19" s="187"/>
      <c r="S19" s="116"/>
      <c r="T19" s="38"/>
      <c r="U19" s="38"/>
    </row>
    <row r="20" spans="1:21" s="164" customFormat="1" ht="18.75" customHeight="1">
      <c r="A20" s="169">
        <v>14</v>
      </c>
      <c r="B20" s="171"/>
      <c r="C20" s="171"/>
      <c r="D20" s="33"/>
      <c r="E20" s="294"/>
      <c r="F20" s="65"/>
      <c r="G20" s="68"/>
      <c r="H20" s="33"/>
      <c r="I20" s="33"/>
      <c r="J20" s="33"/>
      <c r="K20" s="64"/>
      <c r="L20" s="221"/>
      <c r="M20" s="54"/>
      <c r="N20" s="221"/>
      <c r="O20" s="107"/>
      <c r="P20" s="107"/>
      <c r="Q20" s="277">
        <f t="shared" si="0"/>
        <v>999</v>
      </c>
      <c r="R20" s="187"/>
      <c r="S20" s="116"/>
      <c r="T20" s="38"/>
      <c r="U20" s="38"/>
    </row>
    <row r="21" spans="1:21" s="164" customFormat="1" ht="18.75" customHeight="1">
      <c r="A21" s="169">
        <v>15</v>
      </c>
      <c r="B21" s="180"/>
      <c r="C21" s="180"/>
      <c r="D21" s="181"/>
      <c r="E21" s="49"/>
      <c r="F21" s="297"/>
      <c r="G21" s="49"/>
      <c r="H21" s="181"/>
      <c r="I21" s="181"/>
      <c r="J21" s="181"/>
      <c r="K21" s="257"/>
      <c r="L21" s="17"/>
      <c r="M21" s="211"/>
      <c r="N21" s="17"/>
      <c r="O21" s="298"/>
      <c r="P21" s="298"/>
      <c r="Q21" s="277">
        <f t="shared" si="0"/>
        <v>999</v>
      </c>
      <c r="R21" s="187"/>
      <c r="S21" s="116"/>
      <c r="T21" s="38"/>
      <c r="U21" s="38"/>
    </row>
    <row r="22" spans="1:21" s="164" customFormat="1" ht="18.75" customHeight="1">
      <c r="A22" s="169">
        <v>16</v>
      </c>
      <c r="B22" s="180"/>
      <c r="C22" s="180"/>
      <c r="D22" s="181"/>
      <c r="E22" s="79"/>
      <c r="F22" s="297"/>
      <c r="G22" s="49"/>
      <c r="H22" s="181"/>
      <c r="I22" s="181"/>
      <c r="J22" s="181"/>
      <c r="K22" s="257"/>
      <c r="L22" s="17"/>
      <c r="M22" s="211"/>
      <c r="N22" s="17"/>
      <c r="O22" s="298"/>
      <c r="P22" s="73"/>
      <c r="Q22" s="277">
        <f t="shared" si="0"/>
        <v>999</v>
      </c>
      <c r="R22" s="187"/>
      <c r="S22" s="116"/>
      <c r="T22" s="38"/>
      <c r="U22" s="38"/>
    </row>
    <row r="23" spans="1:21" s="164" customFormat="1" ht="18.75" customHeight="1">
      <c r="A23" s="169">
        <v>17</v>
      </c>
      <c r="B23" s="180"/>
      <c r="C23" s="180"/>
      <c r="D23" s="181"/>
      <c r="E23" s="148"/>
      <c r="F23" s="46"/>
      <c r="G23" s="49"/>
      <c r="H23" s="181"/>
      <c r="I23" s="181"/>
      <c r="J23" s="181"/>
      <c r="K23" s="257"/>
      <c r="L23" s="17"/>
      <c r="M23" s="211"/>
      <c r="N23" s="17"/>
      <c r="O23" s="298"/>
      <c r="P23" s="298"/>
      <c r="Q23" s="277">
        <f t="shared" si="0"/>
        <v>999</v>
      </c>
      <c r="R23" s="187"/>
      <c r="S23" s="116"/>
      <c r="T23" s="38"/>
      <c r="U23" s="38"/>
    </row>
    <row r="24" spans="1:21" s="164" customFormat="1" ht="18.75" customHeight="1">
      <c r="A24" s="169">
        <v>18</v>
      </c>
      <c r="B24" s="180"/>
      <c r="C24" s="180"/>
      <c r="D24" s="181"/>
      <c r="E24" s="292"/>
      <c r="F24" s="46"/>
      <c r="G24" s="49"/>
      <c r="H24" s="181"/>
      <c r="I24" s="181"/>
      <c r="J24" s="181"/>
      <c r="K24" s="257"/>
      <c r="L24" s="17"/>
      <c r="M24" s="211"/>
      <c r="N24" s="17"/>
      <c r="O24" s="298"/>
      <c r="P24" s="298"/>
      <c r="Q24" s="277">
        <f t="shared" si="0"/>
        <v>999</v>
      </c>
      <c r="R24" s="187"/>
      <c r="S24" s="116"/>
      <c r="T24" s="38"/>
      <c r="U24" s="38"/>
    </row>
    <row r="25" spans="1:21" s="164" customFormat="1" ht="18.75" customHeight="1">
      <c r="A25" s="169">
        <v>19</v>
      </c>
      <c r="B25" s="171"/>
      <c r="C25" s="171"/>
      <c r="D25" s="33"/>
      <c r="E25" s="68"/>
      <c r="F25" s="65"/>
      <c r="G25" s="297"/>
      <c r="H25" s="298"/>
      <c r="I25" s="298"/>
      <c r="J25" s="298"/>
      <c r="K25" s="293"/>
      <c r="L25" s="277"/>
      <c r="M25" s="239">
        <f aca="true" t="shared" si="1" ref="M25:M56">IF((R25=""),999,R25)</f>
        <v>999</v>
      </c>
      <c r="N25" s="277"/>
      <c r="O25" s="298"/>
      <c r="P25" s="298"/>
      <c r="Q25" s="277">
        <f t="shared" si="0"/>
        <v>999</v>
      </c>
      <c r="R25" s="187"/>
      <c r="S25" s="116"/>
      <c r="T25" s="38"/>
      <c r="U25" s="38"/>
    </row>
    <row r="26" spans="1:21" s="164" customFormat="1" ht="18.75" customHeight="1">
      <c r="A26" s="169">
        <v>20</v>
      </c>
      <c r="B26" s="180"/>
      <c r="C26" s="180"/>
      <c r="D26" s="181"/>
      <c r="E26" s="79"/>
      <c r="F26" s="297"/>
      <c r="G26" s="297"/>
      <c r="H26" s="298"/>
      <c r="I26" s="298"/>
      <c r="J26" s="298"/>
      <c r="K26" s="293"/>
      <c r="L26" s="277"/>
      <c r="M26" s="239">
        <f t="shared" si="1"/>
        <v>999</v>
      </c>
      <c r="N26" s="277"/>
      <c r="O26" s="298"/>
      <c r="P26" s="298"/>
      <c r="Q26" s="277">
        <f t="shared" si="0"/>
        <v>999</v>
      </c>
      <c r="R26" s="187"/>
      <c r="S26" s="116"/>
      <c r="T26" s="38"/>
      <c r="U26" s="38"/>
    </row>
    <row r="27" spans="1:21" s="164" customFormat="1" ht="18.75" customHeight="1">
      <c r="A27" s="169">
        <v>21</v>
      </c>
      <c r="B27" s="180"/>
      <c r="C27" s="180"/>
      <c r="D27" s="181"/>
      <c r="E27" s="49"/>
      <c r="F27" s="71"/>
      <c r="G27" s="133"/>
      <c r="H27" s="39"/>
      <c r="I27" s="298"/>
      <c r="J27" s="187"/>
      <c r="K27" s="244"/>
      <c r="L27" s="88"/>
      <c r="M27" s="23">
        <f t="shared" si="1"/>
        <v>999</v>
      </c>
      <c r="N27" s="88"/>
      <c r="O27" s="298"/>
      <c r="P27" s="187"/>
      <c r="Q27" s="84">
        <f t="shared" si="0"/>
        <v>999</v>
      </c>
      <c r="R27" s="185"/>
      <c r="S27" s="116"/>
      <c r="T27" s="38"/>
      <c r="U27" s="38"/>
    </row>
    <row r="28" spans="1:21" s="164" customFormat="1" ht="18.75" customHeight="1">
      <c r="A28" s="169">
        <v>22</v>
      </c>
      <c r="B28" s="180"/>
      <c r="C28" s="180"/>
      <c r="D28" s="181"/>
      <c r="E28" s="79"/>
      <c r="F28" s="71"/>
      <c r="G28" s="133"/>
      <c r="H28" s="39"/>
      <c r="I28" s="298"/>
      <c r="J28" s="187"/>
      <c r="K28" s="244"/>
      <c r="L28" s="88"/>
      <c r="M28" s="23">
        <f t="shared" si="1"/>
        <v>999</v>
      </c>
      <c r="N28" s="88"/>
      <c r="O28" s="298"/>
      <c r="P28" s="187"/>
      <c r="Q28" s="84">
        <f t="shared" si="0"/>
        <v>999</v>
      </c>
      <c r="R28" s="185"/>
      <c r="S28" s="116"/>
      <c r="T28" s="38"/>
      <c r="U28" s="38"/>
    </row>
    <row r="29" spans="1:21" s="164" customFormat="1" ht="18.75" customHeight="1">
      <c r="A29" s="169">
        <v>23</v>
      </c>
      <c r="B29" s="180"/>
      <c r="C29" s="180"/>
      <c r="D29" s="298"/>
      <c r="E29" s="37"/>
      <c r="F29" s="71"/>
      <c r="G29" s="133"/>
      <c r="H29" s="39"/>
      <c r="I29" s="298"/>
      <c r="J29" s="187"/>
      <c r="K29" s="244"/>
      <c r="L29" s="88"/>
      <c r="M29" s="23">
        <f t="shared" si="1"/>
        <v>999</v>
      </c>
      <c r="N29" s="88"/>
      <c r="O29" s="298"/>
      <c r="P29" s="187"/>
      <c r="Q29" s="84">
        <f t="shared" si="0"/>
        <v>999</v>
      </c>
      <c r="R29" s="185"/>
      <c r="S29" s="116"/>
      <c r="T29" s="38"/>
      <c r="U29" s="38"/>
    </row>
    <row r="30" spans="1:21" s="164" customFormat="1" ht="18.75" customHeight="1">
      <c r="A30" s="169">
        <v>24</v>
      </c>
      <c r="B30" s="180"/>
      <c r="C30" s="180"/>
      <c r="D30" s="298"/>
      <c r="E30" s="37"/>
      <c r="F30" s="71"/>
      <c r="G30" s="133"/>
      <c r="H30" s="39"/>
      <c r="I30" s="298"/>
      <c r="J30" s="187"/>
      <c r="K30" s="244"/>
      <c r="L30" s="88"/>
      <c r="M30" s="23">
        <f t="shared" si="1"/>
        <v>999</v>
      </c>
      <c r="N30" s="88"/>
      <c r="O30" s="298"/>
      <c r="P30" s="187"/>
      <c r="Q30" s="84">
        <f t="shared" si="0"/>
        <v>999</v>
      </c>
      <c r="R30" s="185"/>
      <c r="S30" s="116"/>
      <c r="T30" s="38"/>
      <c r="U30" s="38"/>
    </row>
    <row r="31" spans="1:21" s="164" customFormat="1" ht="18.75" customHeight="1">
      <c r="A31" s="169">
        <v>25</v>
      </c>
      <c r="B31" s="180"/>
      <c r="C31" s="180"/>
      <c r="D31" s="298"/>
      <c r="E31" s="37"/>
      <c r="F31" s="71"/>
      <c r="G31" s="133"/>
      <c r="H31" s="39"/>
      <c r="I31" s="298"/>
      <c r="J31" s="187"/>
      <c r="K31" s="244"/>
      <c r="L31" s="88"/>
      <c r="M31" s="23">
        <f t="shared" si="1"/>
        <v>999</v>
      </c>
      <c r="N31" s="88"/>
      <c r="O31" s="298"/>
      <c r="P31" s="187"/>
      <c r="Q31" s="84">
        <f t="shared" si="0"/>
        <v>999</v>
      </c>
      <c r="R31" s="185"/>
      <c r="S31" s="116"/>
      <c r="T31" s="38"/>
      <c r="U31" s="38"/>
    </row>
    <row r="32" spans="1:21" s="164" customFormat="1" ht="18.75" customHeight="1">
      <c r="A32" s="169">
        <v>26</v>
      </c>
      <c r="B32" s="180"/>
      <c r="C32" s="180"/>
      <c r="D32" s="298"/>
      <c r="E32" s="37"/>
      <c r="F32" s="71"/>
      <c r="G32" s="133"/>
      <c r="H32" s="39"/>
      <c r="I32" s="298"/>
      <c r="J32" s="187"/>
      <c r="K32" s="244"/>
      <c r="L32" s="88"/>
      <c r="M32" s="23">
        <f t="shared" si="1"/>
        <v>999</v>
      </c>
      <c r="N32" s="88"/>
      <c r="O32" s="298"/>
      <c r="P32" s="187"/>
      <c r="Q32" s="84">
        <f t="shared" si="0"/>
        <v>999</v>
      </c>
      <c r="R32" s="185"/>
      <c r="S32" s="116"/>
      <c r="T32" s="38"/>
      <c r="U32" s="38"/>
    </row>
    <row r="33" spans="1:21" s="164" customFormat="1" ht="18.75" customHeight="1">
      <c r="A33" s="169">
        <v>27</v>
      </c>
      <c r="B33" s="180"/>
      <c r="C33" s="180"/>
      <c r="D33" s="298"/>
      <c r="E33" s="37"/>
      <c r="F33" s="71"/>
      <c r="G33" s="133"/>
      <c r="H33" s="39"/>
      <c r="I33" s="298"/>
      <c r="J33" s="187"/>
      <c r="K33" s="244"/>
      <c r="L33" s="88"/>
      <c r="M33" s="23">
        <f t="shared" si="1"/>
        <v>999</v>
      </c>
      <c r="N33" s="88"/>
      <c r="O33" s="298"/>
      <c r="P33" s="187"/>
      <c r="Q33" s="84">
        <f t="shared" si="0"/>
        <v>999</v>
      </c>
      <c r="R33" s="185"/>
      <c r="S33" s="116"/>
      <c r="T33" s="38"/>
      <c r="U33" s="38"/>
    </row>
    <row r="34" spans="1:21" s="164" customFormat="1" ht="18.75" customHeight="1">
      <c r="A34" s="169">
        <v>28</v>
      </c>
      <c r="B34" s="180"/>
      <c r="C34" s="180"/>
      <c r="D34" s="298"/>
      <c r="E34" s="37"/>
      <c r="F34" s="71"/>
      <c r="G34" s="133"/>
      <c r="H34" s="39"/>
      <c r="I34" s="298"/>
      <c r="J34" s="187"/>
      <c r="K34" s="244"/>
      <c r="L34" s="88"/>
      <c r="M34" s="23">
        <f t="shared" si="1"/>
        <v>999</v>
      </c>
      <c r="N34" s="88"/>
      <c r="O34" s="298"/>
      <c r="P34" s="187"/>
      <c r="Q34" s="84">
        <f t="shared" si="0"/>
        <v>999</v>
      </c>
      <c r="R34" s="185"/>
      <c r="S34" s="116"/>
      <c r="T34" s="38"/>
      <c r="U34" s="38"/>
    </row>
    <row r="35" spans="1:21" s="164" customFormat="1" ht="18.75" customHeight="1">
      <c r="A35" s="169">
        <v>29</v>
      </c>
      <c r="B35" s="180"/>
      <c r="C35" s="180"/>
      <c r="D35" s="298"/>
      <c r="E35" s="37"/>
      <c r="F35" s="71"/>
      <c r="G35" s="133"/>
      <c r="H35" s="39"/>
      <c r="I35" s="298"/>
      <c r="J35" s="187"/>
      <c r="K35" s="244"/>
      <c r="L35" s="88"/>
      <c r="M35" s="23">
        <f t="shared" si="1"/>
        <v>999</v>
      </c>
      <c r="N35" s="88"/>
      <c r="O35" s="298"/>
      <c r="P35" s="187"/>
      <c r="Q35" s="84">
        <f t="shared" si="0"/>
        <v>999</v>
      </c>
      <c r="R35" s="185"/>
      <c r="S35" s="116"/>
      <c r="T35" s="38"/>
      <c r="U35" s="38"/>
    </row>
    <row r="36" spans="1:21" s="164" customFormat="1" ht="18.75" customHeight="1">
      <c r="A36" s="169">
        <v>30</v>
      </c>
      <c r="B36" s="180"/>
      <c r="C36" s="180"/>
      <c r="D36" s="298"/>
      <c r="E36" s="37"/>
      <c r="F36" s="71"/>
      <c r="G36" s="133"/>
      <c r="H36" s="39"/>
      <c r="I36" s="298"/>
      <c r="J36" s="187"/>
      <c r="K36" s="244"/>
      <c r="L36" s="88"/>
      <c r="M36" s="23">
        <f t="shared" si="1"/>
        <v>999</v>
      </c>
      <c r="N36" s="88"/>
      <c r="O36" s="298"/>
      <c r="P36" s="187"/>
      <c r="Q36" s="84">
        <f t="shared" si="0"/>
        <v>999</v>
      </c>
      <c r="R36" s="185"/>
      <c r="S36" s="116"/>
      <c r="T36" s="38"/>
      <c r="U36" s="38"/>
    </row>
    <row r="37" spans="1:21" s="164" customFormat="1" ht="18.75" customHeight="1">
      <c r="A37" s="169">
        <v>31</v>
      </c>
      <c r="B37" s="180"/>
      <c r="C37" s="180"/>
      <c r="D37" s="298"/>
      <c r="E37" s="37"/>
      <c r="F37" s="71"/>
      <c r="G37" s="133"/>
      <c r="H37" s="39"/>
      <c r="I37" s="298"/>
      <c r="J37" s="187"/>
      <c r="K37" s="244"/>
      <c r="L37" s="88"/>
      <c r="M37" s="23">
        <f t="shared" si="1"/>
        <v>999</v>
      </c>
      <c r="N37" s="88"/>
      <c r="O37" s="298"/>
      <c r="P37" s="187"/>
      <c r="Q37" s="84">
        <f t="shared" si="0"/>
        <v>999</v>
      </c>
      <c r="R37" s="185"/>
      <c r="S37" s="116"/>
      <c r="T37" s="38"/>
      <c r="U37" s="38"/>
    </row>
    <row r="38" spans="1:21" s="164" customFormat="1" ht="18.75" customHeight="1">
      <c r="A38" s="169">
        <v>32</v>
      </c>
      <c r="B38" s="180"/>
      <c r="C38" s="180"/>
      <c r="D38" s="298"/>
      <c r="E38" s="37"/>
      <c r="F38" s="71"/>
      <c r="G38" s="133"/>
      <c r="H38" s="39"/>
      <c r="I38" s="298"/>
      <c r="J38" s="187"/>
      <c r="K38" s="244"/>
      <c r="L38" s="88"/>
      <c r="M38" s="23">
        <f t="shared" si="1"/>
        <v>999</v>
      </c>
      <c r="N38" s="88"/>
      <c r="O38" s="298"/>
      <c r="P38" s="187"/>
      <c r="Q38" s="84">
        <f t="shared" si="0"/>
        <v>999</v>
      </c>
      <c r="R38" s="185"/>
      <c r="S38" s="116"/>
      <c r="T38" s="38"/>
      <c r="U38" s="38"/>
    </row>
    <row r="39" spans="1:21" s="164" customFormat="1" ht="18.75" customHeight="1">
      <c r="A39" s="169">
        <v>33</v>
      </c>
      <c r="B39" s="180"/>
      <c r="C39" s="180"/>
      <c r="D39" s="298"/>
      <c r="E39" s="37"/>
      <c r="F39" s="71"/>
      <c r="G39" s="133"/>
      <c r="H39" s="39"/>
      <c r="I39" s="298"/>
      <c r="J39" s="187"/>
      <c r="K39" s="244"/>
      <c r="L39" s="88"/>
      <c r="M39" s="23">
        <f t="shared" si="1"/>
        <v>999</v>
      </c>
      <c r="N39" s="88"/>
      <c r="O39" s="298"/>
      <c r="P39" s="187"/>
      <c r="Q39" s="84">
        <f t="shared" si="0"/>
        <v>999</v>
      </c>
      <c r="R39" s="185"/>
      <c r="S39" s="116"/>
      <c r="T39" s="38"/>
      <c r="U39" s="38"/>
    </row>
    <row r="40" spans="1:21" s="164" customFormat="1" ht="18.75" customHeight="1">
      <c r="A40" s="169">
        <v>34</v>
      </c>
      <c r="B40" s="180"/>
      <c r="C40" s="180"/>
      <c r="D40" s="298"/>
      <c r="E40" s="37"/>
      <c r="F40" s="71"/>
      <c r="G40" s="133"/>
      <c r="H40" s="39"/>
      <c r="I40" s="298"/>
      <c r="J40" s="187"/>
      <c r="K40" s="244"/>
      <c r="L40" s="88"/>
      <c r="M40" s="23">
        <f t="shared" si="1"/>
        <v>999</v>
      </c>
      <c r="N40" s="88"/>
      <c r="O40" s="298"/>
      <c r="P40" s="187"/>
      <c r="Q40" s="84">
        <f t="shared" si="0"/>
        <v>999</v>
      </c>
      <c r="R40" s="185"/>
      <c r="S40" s="116"/>
      <c r="T40" s="38"/>
      <c r="U40" s="38"/>
    </row>
    <row r="41" spans="1:21" s="164" customFormat="1" ht="18.75" customHeight="1">
      <c r="A41" s="169">
        <v>35</v>
      </c>
      <c r="B41" s="180"/>
      <c r="C41" s="180"/>
      <c r="D41" s="298"/>
      <c r="E41" s="37"/>
      <c r="F41" s="71"/>
      <c r="G41" s="133"/>
      <c r="H41" s="39"/>
      <c r="I41" s="298"/>
      <c r="J41" s="187"/>
      <c r="K41" s="244"/>
      <c r="L41" s="88"/>
      <c r="M41" s="23">
        <f t="shared" si="1"/>
        <v>999</v>
      </c>
      <c r="N41" s="88"/>
      <c r="O41" s="298"/>
      <c r="P41" s="187"/>
      <c r="Q41" s="84">
        <f t="shared" si="0"/>
        <v>999</v>
      </c>
      <c r="R41" s="185"/>
      <c r="S41" s="116"/>
      <c r="T41" s="38"/>
      <c r="U41" s="38"/>
    </row>
    <row r="42" spans="1:21" s="164" customFormat="1" ht="18.75" customHeight="1">
      <c r="A42" s="169">
        <v>36</v>
      </c>
      <c r="B42" s="180"/>
      <c r="C42" s="180"/>
      <c r="D42" s="298"/>
      <c r="E42" s="37"/>
      <c r="F42" s="71"/>
      <c r="G42" s="133"/>
      <c r="H42" s="39"/>
      <c r="I42" s="298"/>
      <c r="J42" s="187"/>
      <c r="K42" s="244"/>
      <c r="L42" s="88"/>
      <c r="M42" s="23">
        <f t="shared" si="1"/>
        <v>999</v>
      </c>
      <c r="N42" s="88"/>
      <c r="O42" s="298"/>
      <c r="P42" s="187"/>
      <c r="Q42" s="84">
        <f t="shared" si="0"/>
        <v>999</v>
      </c>
      <c r="R42" s="185"/>
      <c r="S42" s="116"/>
      <c r="T42" s="38"/>
      <c r="U42" s="38"/>
    </row>
    <row r="43" spans="1:21" s="164" customFormat="1" ht="18.75" customHeight="1">
      <c r="A43" s="169">
        <v>37</v>
      </c>
      <c r="B43" s="180"/>
      <c r="C43" s="180"/>
      <c r="D43" s="298"/>
      <c r="E43" s="37"/>
      <c r="F43" s="71"/>
      <c r="G43" s="133"/>
      <c r="H43" s="39"/>
      <c r="I43" s="298"/>
      <c r="J43" s="187"/>
      <c r="K43" s="244"/>
      <c r="L43" s="88"/>
      <c r="M43" s="23">
        <f t="shared" si="1"/>
        <v>999</v>
      </c>
      <c r="N43" s="88"/>
      <c r="O43" s="298"/>
      <c r="P43" s="187"/>
      <c r="Q43" s="84">
        <f t="shared" si="0"/>
        <v>999</v>
      </c>
      <c r="R43" s="185"/>
      <c r="S43" s="116"/>
      <c r="T43" s="38"/>
      <c r="U43" s="38"/>
    </row>
    <row r="44" spans="1:21" s="164" customFormat="1" ht="18.75" customHeight="1">
      <c r="A44" s="169">
        <v>38</v>
      </c>
      <c r="B44" s="180"/>
      <c r="C44" s="180"/>
      <c r="D44" s="298"/>
      <c r="E44" s="37"/>
      <c r="F44" s="71"/>
      <c r="G44" s="133"/>
      <c r="H44" s="39"/>
      <c r="I44" s="298"/>
      <c r="J44" s="187"/>
      <c r="K44" s="244"/>
      <c r="L44" s="88"/>
      <c r="M44" s="23">
        <f t="shared" si="1"/>
        <v>999</v>
      </c>
      <c r="N44" s="88"/>
      <c r="O44" s="298"/>
      <c r="P44" s="187"/>
      <c r="Q44" s="84">
        <f t="shared" si="0"/>
        <v>999</v>
      </c>
      <c r="R44" s="185"/>
      <c r="S44" s="116"/>
      <c r="T44" s="38"/>
      <c r="U44" s="38"/>
    </row>
    <row r="45" spans="1:21" s="164" customFormat="1" ht="18.75" customHeight="1">
      <c r="A45" s="169">
        <v>39</v>
      </c>
      <c r="B45" s="180"/>
      <c r="C45" s="180"/>
      <c r="D45" s="298"/>
      <c r="E45" s="37"/>
      <c r="F45" s="71"/>
      <c r="G45" s="133"/>
      <c r="H45" s="39"/>
      <c r="I45" s="298"/>
      <c r="J45" s="187"/>
      <c r="K45" s="244"/>
      <c r="L45" s="88"/>
      <c r="M45" s="23">
        <f t="shared" si="1"/>
        <v>999</v>
      </c>
      <c r="N45" s="88"/>
      <c r="O45" s="298"/>
      <c r="P45" s="187"/>
      <c r="Q45" s="84">
        <f t="shared" si="0"/>
        <v>999</v>
      </c>
      <c r="R45" s="185"/>
      <c r="S45" s="116"/>
      <c r="T45" s="38"/>
      <c r="U45" s="38"/>
    </row>
    <row r="46" spans="1:21" s="164" customFormat="1" ht="18.75" customHeight="1">
      <c r="A46" s="169">
        <v>40</v>
      </c>
      <c r="B46" s="180"/>
      <c r="C46" s="180"/>
      <c r="D46" s="298"/>
      <c r="E46" s="37"/>
      <c r="F46" s="71"/>
      <c r="G46" s="133"/>
      <c r="H46" s="39"/>
      <c r="I46" s="298"/>
      <c r="J46" s="187"/>
      <c r="K46" s="244"/>
      <c r="L46" s="88"/>
      <c r="M46" s="23">
        <f t="shared" si="1"/>
        <v>999</v>
      </c>
      <c r="N46" s="88"/>
      <c r="O46" s="298"/>
      <c r="P46" s="187"/>
      <c r="Q46" s="84">
        <f t="shared" si="0"/>
        <v>999</v>
      </c>
      <c r="R46" s="185"/>
      <c r="S46" s="116"/>
      <c r="T46" s="38"/>
      <c r="U46" s="38"/>
    </row>
    <row r="47" spans="1:21" s="164" customFormat="1" ht="18.75" customHeight="1">
      <c r="A47" s="169">
        <v>41</v>
      </c>
      <c r="B47" s="180"/>
      <c r="C47" s="180"/>
      <c r="D47" s="298"/>
      <c r="E47" s="37"/>
      <c r="F47" s="71"/>
      <c r="G47" s="133"/>
      <c r="H47" s="39"/>
      <c r="I47" s="298"/>
      <c r="J47" s="187"/>
      <c r="K47" s="244"/>
      <c r="L47" s="88"/>
      <c r="M47" s="23">
        <f t="shared" si="1"/>
        <v>999</v>
      </c>
      <c r="N47" s="88"/>
      <c r="O47" s="298"/>
      <c r="P47" s="187"/>
      <c r="Q47" s="84">
        <f t="shared" si="0"/>
        <v>999</v>
      </c>
      <c r="R47" s="185"/>
      <c r="S47" s="116"/>
      <c r="T47" s="38"/>
      <c r="U47" s="38"/>
    </row>
    <row r="48" spans="1:21" s="164" customFormat="1" ht="18.75" customHeight="1">
      <c r="A48" s="169">
        <v>42</v>
      </c>
      <c r="B48" s="180"/>
      <c r="C48" s="180"/>
      <c r="D48" s="298"/>
      <c r="E48" s="37"/>
      <c r="F48" s="71"/>
      <c r="G48" s="133"/>
      <c r="H48" s="39"/>
      <c r="I48" s="298"/>
      <c r="J48" s="187"/>
      <c r="K48" s="244"/>
      <c r="L48" s="88"/>
      <c r="M48" s="23">
        <f t="shared" si="1"/>
        <v>999</v>
      </c>
      <c r="N48" s="88"/>
      <c r="O48" s="298"/>
      <c r="P48" s="187"/>
      <c r="Q48" s="84">
        <f t="shared" si="0"/>
        <v>999</v>
      </c>
      <c r="R48" s="185"/>
      <c r="S48" s="116"/>
      <c r="T48" s="38"/>
      <c r="U48" s="38"/>
    </row>
    <row r="49" spans="1:21" s="164" customFormat="1" ht="18.75" customHeight="1">
      <c r="A49" s="169">
        <v>43</v>
      </c>
      <c r="B49" s="180"/>
      <c r="C49" s="180"/>
      <c r="D49" s="298"/>
      <c r="E49" s="37"/>
      <c r="F49" s="71"/>
      <c r="G49" s="133"/>
      <c r="H49" s="39"/>
      <c r="I49" s="298"/>
      <c r="J49" s="187"/>
      <c r="K49" s="244"/>
      <c r="L49" s="88"/>
      <c r="M49" s="23">
        <f t="shared" si="1"/>
        <v>999</v>
      </c>
      <c r="N49" s="88"/>
      <c r="O49" s="298"/>
      <c r="P49" s="187"/>
      <c r="Q49" s="84">
        <f aca="true" t="shared" si="2" ref="Q49:Q80">IF((O49="DA"),1,IF((O49="WC"),2,IF((O49="SE"),3,IF((O49="Q"),4,IF((O49="LL"),5,999)))))</f>
        <v>999</v>
      </c>
      <c r="R49" s="185"/>
      <c r="S49" s="116"/>
      <c r="T49" s="38"/>
      <c r="U49" s="38"/>
    </row>
    <row r="50" spans="1:21" s="164" customFormat="1" ht="18.75" customHeight="1">
      <c r="A50" s="169">
        <v>44</v>
      </c>
      <c r="B50" s="180"/>
      <c r="C50" s="180"/>
      <c r="D50" s="298"/>
      <c r="E50" s="37"/>
      <c r="F50" s="71"/>
      <c r="G50" s="133"/>
      <c r="H50" s="39"/>
      <c r="I50" s="298"/>
      <c r="J50" s="187"/>
      <c r="K50" s="244"/>
      <c r="L50" s="88"/>
      <c r="M50" s="23">
        <f t="shared" si="1"/>
        <v>999</v>
      </c>
      <c r="N50" s="88"/>
      <c r="O50" s="298"/>
      <c r="P50" s="187"/>
      <c r="Q50" s="84">
        <f t="shared" si="2"/>
        <v>999</v>
      </c>
      <c r="R50" s="185"/>
      <c r="S50" s="116"/>
      <c r="T50" s="38"/>
      <c r="U50" s="38"/>
    </row>
    <row r="51" spans="1:21" s="164" customFormat="1" ht="18.75" customHeight="1">
      <c r="A51" s="169">
        <v>45</v>
      </c>
      <c r="B51" s="180"/>
      <c r="C51" s="180"/>
      <c r="D51" s="298"/>
      <c r="E51" s="37"/>
      <c r="F51" s="71"/>
      <c r="G51" s="133"/>
      <c r="H51" s="39"/>
      <c r="I51" s="298"/>
      <c r="J51" s="187"/>
      <c r="K51" s="244"/>
      <c r="L51" s="88"/>
      <c r="M51" s="23">
        <f t="shared" si="1"/>
        <v>999</v>
      </c>
      <c r="N51" s="88"/>
      <c r="O51" s="298"/>
      <c r="P51" s="187"/>
      <c r="Q51" s="84">
        <f t="shared" si="2"/>
        <v>999</v>
      </c>
      <c r="R51" s="185"/>
      <c r="S51" s="116"/>
      <c r="T51" s="38"/>
      <c r="U51" s="38"/>
    </row>
    <row r="52" spans="1:21" s="164" customFormat="1" ht="18.75" customHeight="1">
      <c r="A52" s="169">
        <v>46</v>
      </c>
      <c r="B52" s="180"/>
      <c r="C52" s="180"/>
      <c r="D52" s="298"/>
      <c r="E52" s="37"/>
      <c r="F52" s="71"/>
      <c r="G52" s="133"/>
      <c r="H52" s="39"/>
      <c r="I52" s="298"/>
      <c r="J52" s="187"/>
      <c r="K52" s="244"/>
      <c r="L52" s="88"/>
      <c r="M52" s="23">
        <f t="shared" si="1"/>
        <v>999</v>
      </c>
      <c r="N52" s="88"/>
      <c r="O52" s="298"/>
      <c r="P52" s="187"/>
      <c r="Q52" s="84">
        <f t="shared" si="2"/>
        <v>999</v>
      </c>
      <c r="R52" s="185"/>
      <c r="S52" s="116"/>
      <c r="T52" s="38"/>
      <c r="U52" s="38"/>
    </row>
    <row r="53" spans="1:21" s="164" customFormat="1" ht="18.75" customHeight="1">
      <c r="A53" s="169">
        <v>47</v>
      </c>
      <c r="B53" s="180"/>
      <c r="C53" s="180"/>
      <c r="D53" s="298"/>
      <c r="E53" s="37"/>
      <c r="F53" s="71"/>
      <c r="G53" s="133"/>
      <c r="H53" s="39"/>
      <c r="I53" s="298"/>
      <c r="J53" s="187"/>
      <c r="K53" s="244"/>
      <c r="L53" s="88"/>
      <c r="M53" s="23">
        <f t="shared" si="1"/>
        <v>999</v>
      </c>
      <c r="N53" s="88"/>
      <c r="O53" s="298"/>
      <c r="P53" s="187"/>
      <c r="Q53" s="84">
        <f t="shared" si="2"/>
        <v>999</v>
      </c>
      <c r="R53" s="185"/>
      <c r="S53" s="116"/>
      <c r="T53" s="38"/>
      <c r="U53" s="38"/>
    </row>
    <row r="54" spans="1:21" s="164" customFormat="1" ht="18.75" customHeight="1">
      <c r="A54" s="169">
        <v>48</v>
      </c>
      <c r="B54" s="180"/>
      <c r="C54" s="180"/>
      <c r="D54" s="298"/>
      <c r="E54" s="37"/>
      <c r="F54" s="71"/>
      <c r="G54" s="133"/>
      <c r="H54" s="39"/>
      <c r="I54" s="298"/>
      <c r="J54" s="187"/>
      <c r="K54" s="244"/>
      <c r="L54" s="88"/>
      <c r="M54" s="23">
        <f t="shared" si="1"/>
        <v>999</v>
      </c>
      <c r="N54" s="88"/>
      <c r="O54" s="298"/>
      <c r="P54" s="187"/>
      <c r="Q54" s="84">
        <f t="shared" si="2"/>
        <v>999</v>
      </c>
      <c r="R54" s="185"/>
      <c r="S54" s="116"/>
      <c r="T54" s="38"/>
      <c r="U54" s="38"/>
    </row>
    <row r="55" spans="1:21" s="164" customFormat="1" ht="18.75" customHeight="1">
      <c r="A55" s="169">
        <v>49</v>
      </c>
      <c r="B55" s="180"/>
      <c r="C55" s="180"/>
      <c r="D55" s="298"/>
      <c r="E55" s="37"/>
      <c r="F55" s="71"/>
      <c r="G55" s="133"/>
      <c r="H55" s="39"/>
      <c r="I55" s="298"/>
      <c r="J55" s="187"/>
      <c r="K55" s="244"/>
      <c r="L55" s="88"/>
      <c r="M55" s="23">
        <f t="shared" si="1"/>
        <v>999</v>
      </c>
      <c r="N55" s="88"/>
      <c r="O55" s="298"/>
      <c r="P55" s="187"/>
      <c r="Q55" s="84">
        <f t="shared" si="2"/>
        <v>999</v>
      </c>
      <c r="R55" s="185"/>
      <c r="S55" s="116"/>
      <c r="T55" s="38"/>
      <c r="U55" s="38"/>
    </row>
    <row r="56" spans="1:21" s="164" customFormat="1" ht="18.75" customHeight="1">
      <c r="A56" s="169">
        <v>50</v>
      </c>
      <c r="B56" s="180"/>
      <c r="C56" s="180"/>
      <c r="D56" s="298"/>
      <c r="E56" s="37"/>
      <c r="F56" s="71"/>
      <c r="G56" s="133"/>
      <c r="H56" s="39"/>
      <c r="I56" s="298"/>
      <c r="J56" s="187"/>
      <c r="K56" s="244"/>
      <c r="L56" s="88"/>
      <c r="M56" s="23">
        <f t="shared" si="1"/>
        <v>999</v>
      </c>
      <c r="N56" s="88"/>
      <c r="O56" s="298"/>
      <c r="P56" s="187"/>
      <c r="Q56" s="84">
        <f t="shared" si="2"/>
        <v>999</v>
      </c>
      <c r="R56" s="185"/>
      <c r="S56" s="116"/>
      <c r="T56" s="38"/>
      <c r="U56" s="38"/>
    </row>
    <row r="57" spans="1:21" s="164" customFormat="1" ht="18.75" customHeight="1">
      <c r="A57" s="169">
        <v>51</v>
      </c>
      <c r="B57" s="180"/>
      <c r="C57" s="180"/>
      <c r="D57" s="298"/>
      <c r="E57" s="37"/>
      <c r="F57" s="71"/>
      <c r="G57" s="133"/>
      <c r="H57" s="39"/>
      <c r="I57" s="298"/>
      <c r="J57" s="187"/>
      <c r="K57" s="244"/>
      <c r="L57" s="88"/>
      <c r="M57" s="23">
        <f aca="true" t="shared" si="3" ref="M57:M88">IF((R57=""),999,R57)</f>
        <v>999</v>
      </c>
      <c r="N57" s="88"/>
      <c r="O57" s="298"/>
      <c r="P57" s="187"/>
      <c r="Q57" s="84">
        <f t="shared" si="2"/>
        <v>999</v>
      </c>
      <c r="R57" s="185"/>
      <c r="S57" s="116"/>
      <c r="T57" s="38"/>
      <c r="U57" s="38"/>
    </row>
    <row r="58" spans="1:21" s="164" customFormat="1" ht="18.75" customHeight="1">
      <c r="A58" s="169">
        <v>52</v>
      </c>
      <c r="B58" s="180"/>
      <c r="C58" s="180"/>
      <c r="D58" s="298"/>
      <c r="E58" s="37"/>
      <c r="F58" s="71"/>
      <c r="G58" s="133"/>
      <c r="H58" s="39"/>
      <c r="I58" s="298"/>
      <c r="J58" s="187"/>
      <c r="K58" s="244"/>
      <c r="L58" s="88"/>
      <c r="M58" s="23">
        <f t="shared" si="3"/>
        <v>999</v>
      </c>
      <c r="N58" s="88"/>
      <c r="O58" s="298"/>
      <c r="P58" s="187"/>
      <c r="Q58" s="84">
        <f t="shared" si="2"/>
        <v>999</v>
      </c>
      <c r="R58" s="185"/>
      <c r="S58" s="116"/>
      <c r="T58" s="38"/>
      <c r="U58" s="38"/>
    </row>
    <row r="59" spans="1:21" s="164" customFormat="1" ht="18.75" customHeight="1">
      <c r="A59" s="169">
        <v>53</v>
      </c>
      <c r="B59" s="180"/>
      <c r="C59" s="180"/>
      <c r="D59" s="298"/>
      <c r="E59" s="37"/>
      <c r="F59" s="71"/>
      <c r="G59" s="133"/>
      <c r="H59" s="39"/>
      <c r="I59" s="298"/>
      <c r="J59" s="187"/>
      <c r="K59" s="244"/>
      <c r="L59" s="88"/>
      <c r="M59" s="23">
        <f t="shared" si="3"/>
        <v>999</v>
      </c>
      <c r="N59" s="88"/>
      <c r="O59" s="298"/>
      <c r="P59" s="187"/>
      <c r="Q59" s="84">
        <f t="shared" si="2"/>
        <v>999</v>
      </c>
      <c r="R59" s="185"/>
      <c r="S59" s="116"/>
      <c r="T59" s="38"/>
      <c r="U59" s="38"/>
    </row>
    <row r="60" spans="1:21" s="164" customFormat="1" ht="18.75" customHeight="1">
      <c r="A60" s="169">
        <v>54</v>
      </c>
      <c r="B60" s="180"/>
      <c r="C60" s="180"/>
      <c r="D60" s="298"/>
      <c r="E60" s="37"/>
      <c r="F60" s="71"/>
      <c r="G60" s="133"/>
      <c r="H60" s="39"/>
      <c r="I60" s="298"/>
      <c r="J60" s="187"/>
      <c r="K60" s="244"/>
      <c r="L60" s="88"/>
      <c r="M60" s="23">
        <f t="shared" si="3"/>
        <v>999</v>
      </c>
      <c r="N60" s="88"/>
      <c r="O60" s="298"/>
      <c r="P60" s="187"/>
      <c r="Q60" s="84">
        <f t="shared" si="2"/>
        <v>999</v>
      </c>
      <c r="R60" s="185"/>
      <c r="S60" s="116"/>
      <c r="T60" s="38"/>
      <c r="U60" s="38"/>
    </row>
    <row r="61" spans="1:21" s="164" customFormat="1" ht="18.75" customHeight="1">
      <c r="A61" s="169">
        <v>55</v>
      </c>
      <c r="B61" s="180"/>
      <c r="C61" s="180"/>
      <c r="D61" s="298"/>
      <c r="E61" s="37"/>
      <c r="F61" s="71"/>
      <c r="G61" s="133"/>
      <c r="H61" s="39"/>
      <c r="I61" s="298"/>
      <c r="J61" s="187"/>
      <c r="K61" s="244"/>
      <c r="L61" s="88"/>
      <c r="M61" s="23">
        <f t="shared" si="3"/>
        <v>999</v>
      </c>
      <c r="N61" s="88"/>
      <c r="O61" s="298"/>
      <c r="P61" s="187"/>
      <c r="Q61" s="84">
        <f t="shared" si="2"/>
        <v>999</v>
      </c>
      <c r="R61" s="185"/>
      <c r="S61" s="116"/>
      <c r="T61" s="38"/>
      <c r="U61" s="38"/>
    </row>
    <row r="62" spans="1:21" s="164" customFormat="1" ht="18.75" customHeight="1">
      <c r="A62" s="169">
        <v>56</v>
      </c>
      <c r="B62" s="180"/>
      <c r="C62" s="180"/>
      <c r="D62" s="298"/>
      <c r="E62" s="37"/>
      <c r="F62" s="71"/>
      <c r="G62" s="133"/>
      <c r="H62" s="39"/>
      <c r="I62" s="298"/>
      <c r="J62" s="187"/>
      <c r="K62" s="244"/>
      <c r="L62" s="88"/>
      <c r="M62" s="23">
        <f t="shared" si="3"/>
        <v>999</v>
      </c>
      <c r="N62" s="88"/>
      <c r="O62" s="298"/>
      <c r="P62" s="187"/>
      <c r="Q62" s="84">
        <f t="shared" si="2"/>
        <v>999</v>
      </c>
      <c r="R62" s="185"/>
      <c r="S62" s="116"/>
      <c r="T62" s="38"/>
      <c r="U62" s="38"/>
    </row>
    <row r="63" spans="1:21" s="164" customFormat="1" ht="18.75" customHeight="1">
      <c r="A63" s="169">
        <v>57</v>
      </c>
      <c r="B63" s="180"/>
      <c r="C63" s="180"/>
      <c r="D63" s="298"/>
      <c r="E63" s="37"/>
      <c r="F63" s="71"/>
      <c r="G63" s="133"/>
      <c r="H63" s="39"/>
      <c r="I63" s="298"/>
      <c r="J63" s="187"/>
      <c r="K63" s="244"/>
      <c r="L63" s="88"/>
      <c r="M63" s="23">
        <f t="shared" si="3"/>
        <v>999</v>
      </c>
      <c r="N63" s="88"/>
      <c r="O63" s="298"/>
      <c r="P63" s="187"/>
      <c r="Q63" s="84">
        <f t="shared" si="2"/>
        <v>999</v>
      </c>
      <c r="R63" s="185"/>
      <c r="S63" s="116"/>
      <c r="T63" s="38"/>
      <c r="U63" s="38"/>
    </row>
    <row r="64" spans="1:21" s="164" customFormat="1" ht="18.75" customHeight="1">
      <c r="A64" s="169">
        <v>58</v>
      </c>
      <c r="B64" s="180"/>
      <c r="C64" s="180"/>
      <c r="D64" s="298"/>
      <c r="E64" s="37"/>
      <c r="F64" s="71"/>
      <c r="G64" s="133"/>
      <c r="H64" s="39"/>
      <c r="I64" s="298"/>
      <c r="J64" s="187"/>
      <c r="K64" s="244"/>
      <c r="L64" s="88"/>
      <c r="M64" s="23">
        <f t="shared" si="3"/>
        <v>999</v>
      </c>
      <c r="N64" s="88"/>
      <c r="O64" s="298"/>
      <c r="P64" s="187"/>
      <c r="Q64" s="84">
        <f t="shared" si="2"/>
        <v>999</v>
      </c>
      <c r="R64" s="185"/>
      <c r="S64" s="116"/>
      <c r="T64" s="38"/>
      <c r="U64" s="38"/>
    </row>
    <row r="65" spans="1:21" s="164" customFormat="1" ht="18.75" customHeight="1">
      <c r="A65" s="169">
        <v>59</v>
      </c>
      <c r="B65" s="180"/>
      <c r="C65" s="180"/>
      <c r="D65" s="298"/>
      <c r="E65" s="37"/>
      <c r="F65" s="71"/>
      <c r="G65" s="133"/>
      <c r="H65" s="39"/>
      <c r="I65" s="298"/>
      <c r="J65" s="187"/>
      <c r="K65" s="244"/>
      <c r="L65" s="88"/>
      <c r="M65" s="23">
        <f t="shared" si="3"/>
        <v>999</v>
      </c>
      <c r="N65" s="88"/>
      <c r="O65" s="298"/>
      <c r="P65" s="187"/>
      <c r="Q65" s="84">
        <f t="shared" si="2"/>
        <v>999</v>
      </c>
      <c r="R65" s="185"/>
      <c r="S65" s="116"/>
      <c r="T65" s="38"/>
      <c r="U65" s="38"/>
    </row>
    <row r="66" spans="1:21" s="164" customFormat="1" ht="18.75" customHeight="1">
      <c r="A66" s="169">
        <v>60</v>
      </c>
      <c r="B66" s="180"/>
      <c r="C66" s="180"/>
      <c r="D66" s="298"/>
      <c r="E66" s="37"/>
      <c r="F66" s="71"/>
      <c r="G66" s="133"/>
      <c r="H66" s="39"/>
      <c r="I66" s="298"/>
      <c r="J66" s="187"/>
      <c r="K66" s="244"/>
      <c r="L66" s="88"/>
      <c r="M66" s="23">
        <f t="shared" si="3"/>
        <v>999</v>
      </c>
      <c r="N66" s="88"/>
      <c r="O66" s="298"/>
      <c r="P66" s="187"/>
      <c r="Q66" s="84">
        <f t="shared" si="2"/>
        <v>999</v>
      </c>
      <c r="R66" s="185"/>
      <c r="S66" s="116"/>
      <c r="T66" s="38"/>
      <c r="U66" s="38"/>
    </row>
    <row r="67" spans="1:21" s="164" customFormat="1" ht="18.75" customHeight="1">
      <c r="A67" s="169">
        <v>61</v>
      </c>
      <c r="B67" s="180"/>
      <c r="C67" s="180"/>
      <c r="D67" s="298"/>
      <c r="E67" s="37"/>
      <c r="F67" s="71"/>
      <c r="G67" s="133"/>
      <c r="H67" s="39"/>
      <c r="I67" s="298"/>
      <c r="J67" s="187"/>
      <c r="K67" s="244"/>
      <c r="L67" s="88"/>
      <c r="M67" s="23">
        <f t="shared" si="3"/>
        <v>999</v>
      </c>
      <c r="N67" s="88"/>
      <c r="O67" s="298"/>
      <c r="P67" s="187"/>
      <c r="Q67" s="84">
        <f t="shared" si="2"/>
        <v>999</v>
      </c>
      <c r="R67" s="185"/>
      <c r="S67" s="116"/>
      <c r="T67" s="38"/>
      <c r="U67" s="38"/>
    </row>
    <row r="68" spans="1:21" s="164" customFormat="1" ht="18.75" customHeight="1">
      <c r="A68" s="169">
        <v>62</v>
      </c>
      <c r="B68" s="180"/>
      <c r="C68" s="180"/>
      <c r="D68" s="298"/>
      <c r="E68" s="37"/>
      <c r="F68" s="71"/>
      <c r="G68" s="133"/>
      <c r="H68" s="39"/>
      <c r="I68" s="298"/>
      <c r="J68" s="187"/>
      <c r="K68" s="244"/>
      <c r="L68" s="88"/>
      <c r="M68" s="23">
        <f t="shared" si="3"/>
        <v>999</v>
      </c>
      <c r="N68" s="88"/>
      <c r="O68" s="298"/>
      <c r="P68" s="187"/>
      <c r="Q68" s="84">
        <f t="shared" si="2"/>
        <v>999</v>
      </c>
      <c r="R68" s="185"/>
      <c r="S68" s="116"/>
      <c r="T68" s="38"/>
      <c r="U68" s="38"/>
    </row>
    <row r="69" spans="1:21" s="164" customFormat="1" ht="18.75" customHeight="1">
      <c r="A69" s="169">
        <v>63</v>
      </c>
      <c r="B69" s="180"/>
      <c r="C69" s="180"/>
      <c r="D69" s="298"/>
      <c r="E69" s="37"/>
      <c r="F69" s="71"/>
      <c r="G69" s="133"/>
      <c r="H69" s="39"/>
      <c r="I69" s="298"/>
      <c r="J69" s="187"/>
      <c r="K69" s="244"/>
      <c r="L69" s="88"/>
      <c r="M69" s="23">
        <f t="shared" si="3"/>
        <v>999</v>
      </c>
      <c r="N69" s="88"/>
      <c r="O69" s="298"/>
      <c r="P69" s="187"/>
      <c r="Q69" s="84">
        <f t="shared" si="2"/>
        <v>999</v>
      </c>
      <c r="R69" s="185"/>
      <c r="S69" s="116"/>
      <c r="T69" s="38"/>
      <c r="U69" s="38"/>
    </row>
    <row r="70" spans="1:21" s="164" customFormat="1" ht="18.75" customHeight="1">
      <c r="A70" s="169">
        <v>64</v>
      </c>
      <c r="B70" s="180"/>
      <c r="C70" s="180"/>
      <c r="D70" s="298"/>
      <c r="E70" s="37"/>
      <c r="F70" s="71"/>
      <c r="G70" s="133"/>
      <c r="H70" s="39"/>
      <c r="I70" s="298"/>
      <c r="J70" s="187"/>
      <c r="K70" s="244"/>
      <c r="L70" s="88"/>
      <c r="M70" s="23">
        <f t="shared" si="3"/>
        <v>999</v>
      </c>
      <c r="N70" s="88"/>
      <c r="O70" s="298"/>
      <c r="P70" s="187"/>
      <c r="Q70" s="84">
        <f t="shared" si="2"/>
        <v>999</v>
      </c>
      <c r="R70" s="185"/>
      <c r="S70" s="116"/>
      <c r="T70" s="38"/>
      <c r="U70" s="38"/>
    </row>
    <row r="71" spans="1:21" s="164" customFormat="1" ht="18.75" customHeight="1">
      <c r="A71" s="169">
        <v>65</v>
      </c>
      <c r="B71" s="180"/>
      <c r="C71" s="180"/>
      <c r="D71" s="298"/>
      <c r="E71" s="37"/>
      <c r="F71" s="71"/>
      <c r="G71" s="133"/>
      <c r="H71" s="39"/>
      <c r="I71" s="298"/>
      <c r="J71" s="187"/>
      <c r="K71" s="244"/>
      <c r="L71" s="88"/>
      <c r="M71" s="23">
        <f t="shared" si="3"/>
        <v>999</v>
      </c>
      <c r="N71" s="88"/>
      <c r="O71" s="298"/>
      <c r="P71" s="187"/>
      <c r="Q71" s="84">
        <f t="shared" si="2"/>
        <v>999</v>
      </c>
      <c r="R71" s="185"/>
      <c r="S71" s="116"/>
      <c r="T71" s="38"/>
      <c r="U71" s="38"/>
    </row>
    <row r="72" spans="1:21" s="164" customFormat="1" ht="18.75" customHeight="1">
      <c r="A72" s="169">
        <v>66</v>
      </c>
      <c r="B72" s="180"/>
      <c r="C72" s="180"/>
      <c r="D72" s="298"/>
      <c r="E72" s="37"/>
      <c r="F72" s="71"/>
      <c r="G72" s="133"/>
      <c r="H72" s="39"/>
      <c r="I72" s="298"/>
      <c r="J72" s="187"/>
      <c r="K72" s="244"/>
      <c r="L72" s="88"/>
      <c r="M72" s="23">
        <f t="shared" si="3"/>
        <v>999</v>
      </c>
      <c r="N72" s="88"/>
      <c r="O72" s="298"/>
      <c r="P72" s="187"/>
      <c r="Q72" s="84">
        <f t="shared" si="2"/>
        <v>999</v>
      </c>
      <c r="R72" s="185"/>
      <c r="S72" s="116"/>
      <c r="T72" s="38"/>
      <c r="U72" s="38"/>
    </row>
    <row r="73" spans="1:21" s="164" customFormat="1" ht="18.75" customHeight="1">
      <c r="A73" s="169">
        <v>67</v>
      </c>
      <c r="B73" s="180"/>
      <c r="C73" s="180"/>
      <c r="D73" s="298"/>
      <c r="E73" s="37"/>
      <c r="F73" s="71"/>
      <c r="G73" s="133"/>
      <c r="H73" s="39"/>
      <c r="I73" s="298"/>
      <c r="J73" s="187"/>
      <c r="K73" s="244"/>
      <c r="L73" s="88"/>
      <c r="M73" s="23">
        <f t="shared" si="3"/>
        <v>999</v>
      </c>
      <c r="N73" s="88"/>
      <c r="O73" s="298"/>
      <c r="P73" s="187"/>
      <c r="Q73" s="84">
        <f t="shared" si="2"/>
        <v>999</v>
      </c>
      <c r="R73" s="185"/>
      <c r="S73" s="116"/>
      <c r="T73" s="38"/>
      <c r="U73" s="38"/>
    </row>
    <row r="74" spans="1:21" s="164" customFormat="1" ht="18.75" customHeight="1">
      <c r="A74" s="169">
        <v>68</v>
      </c>
      <c r="B74" s="180"/>
      <c r="C74" s="180"/>
      <c r="D74" s="298"/>
      <c r="E74" s="37"/>
      <c r="F74" s="71"/>
      <c r="G74" s="133"/>
      <c r="H74" s="39"/>
      <c r="I74" s="298"/>
      <c r="J74" s="187"/>
      <c r="K74" s="244"/>
      <c r="L74" s="88"/>
      <c r="M74" s="23">
        <f t="shared" si="3"/>
        <v>999</v>
      </c>
      <c r="N74" s="88"/>
      <c r="O74" s="298"/>
      <c r="P74" s="187"/>
      <c r="Q74" s="84">
        <f t="shared" si="2"/>
        <v>999</v>
      </c>
      <c r="R74" s="185"/>
      <c r="S74" s="116"/>
      <c r="T74" s="38"/>
      <c r="U74" s="38"/>
    </row>
    <row r="75" spans="1:21" s="164" customFormat="1" ht="18.75" customHeight="1">
      <c r="A75" s="169">
        <v>69</v>
      </c>
      <c r="B75" s="180"/>
      <c r="C75" s="180"/>
      <c r="D75" s="298"/>
      <c r="E75" s="37"/>
      <c r="F75" s="71"/>
      <c r="G75" s="133"/>
      <c r="H75" s="39"/>
      <c r="I75" s="298"/>
      <c r="J75" s="187"/>
      <c r="K75" s="244"/>
      <c r="L75" s="88"/>
      <c r="M75" s="23">
        <f t="shared" si="3"/>
        <v>999</v>
      </c>
      <c r="N75" s="88"/>
      <c r="O75" s="298"/>
      <c r="P75" s="187"/>
      <c r="Q75" s="84">
        <f t="shared" si="2"/>
        <v>999</v>
      </c>
      <c r="R75" s="185"/>
      <c r="S75" s="116"/>
      <c r="T75" s="38"/>
      <c r="U75" s="38"/>
    </row>
    <row r="76" spans="1:21" s="164" customFormat="1" ht="18.75" customHeight="1">
      <c r="A76" s="169">
        <v>70</v>
      </c>
      <c r="B76" s="180"/>
      <c r="C76" s="180"/>
      <c r="D76" s="298"/>
      <c r="E76" s="37"/>
      <c r="F76" s="71"/>
      <c r="G76" s="133"/>
      <c r="H76" s="39"/>
      <c r="I76" s="298"/>
      <c r="J76" s="187"/>
      <c r="K76" s="244"/>
      <c r="L76" s="88"/>
      <c r="M76" s="23">
        <f t="shared" si="3"/>
        <v>999</v>
      </c>
      <c r="N76" s="88"/>
      <c r="O76" s="298"/>
      <c r="P76" s="187"/>
      <c r="Q76" s="84">
        <f t="shared" si="2"/>
        <v>999</v>
      </c>
      <c r="R76" s="185"/>
      <c r="S76" s="116"/>
      <c r="T76" s="38"/>
      <c r="U76" s="38"/>
    </row>
    <row r="77" spans="1:21" s="164" customFormat="1" ht="18.75" customHeight="1">
      <c r="A77" s="169">
        <v>71</v>
      </c>
      <c r="B77" s="180"/>
      <c r="C77" s="180"/>
      <c r="D77" s="298"/>
      <c r="E77" s="37"/>
      <c r="F77" s="71"/>
      <c r="G77" s="133"/>
      <c r="H77" s="39"/>
      <c r="I77" s="298"/>
      <c r="J77" s="187"/>
      <c r="K77" s="244"/>
      <c r="L77" s="88"/>
      <c r="M77" s="23">
        <f t="shared" si="3"/>
        <v>999</v>
      </c>
      <c r="N77" s="88"/>
      <c r="O77" s="298"/>
      <c r="P77" s="187"/>
      <c r="Q77" s="84">
        <f t="shared" si="2"/>
        <v>999</v>
      </c>
      <c r="R77" s="185"/>
      <c r="S77" s="116"/>
      <c r="T77" s="38"/>
      <c r="U77" s="38"/>
    </row>
    <row r="78" spans="1:21" s="164" customFormat="1" ht="18.75" customHeight="1">
      <c r="A78" s="169">
        <v>72</v>
      </c>
      <c r="B78" s="180"/>
      <c r="C78" s="180"/>
      <c r="D78" s="298"/>
      <c r="E78" s="37"/>
      <c r="F78" s="71"/>
      <c r="G78" s="133"/>
      <c r="H78" s="39"/>
      <c r="I78" s="298"/>
      <c r="J78" s="187"/>
      <c r="K78" s="244"/>
      <c r="L78" s="88"/>
      <c r="M78" s="23">
        <f t="shared" si="3"/>
        <v>999</v>
      </c>
      <c r="N78" s="88"/>
      <c r="O78" s="298"/>
      <c r="P78" s="187"/>
      <c r="Q78" s="84">
        <f t="shared" si="2"/>
        <v>999</v>
      </c>
      <c r="R78" s="185"/>
      <c r="S78" s="116"/>
      <c r="T78" s="38"/>
      <c r="U78" s="38"/>
    </row>
    <row r="79" spans="1:21" s="164" customFormat="1" ht="18.75" customHeight="1">
      <c r="A79" s="169">
        <v>73</v>
      </c>
      <c r="B79" s="180"/>
      <c r="C79" s="180"/>
      <c r="D79" s="298"/>
      <c r="E79" s="37"/>
      <c r="F79" s="71"/>
      <c r="G79" s="133"/>
      <c r="H79" s="39"/>
      <c r="I79" s="298"/>
      <c r="J79" s="187"/>
      <c r="K79" s="244"/>
      <c r="L79" s="88"/>
      <c r="M79" s="23">
        <f t="shared" si="3"/>
        <v>999</v>
      </c>
      <c r="N79" s="88"/>
      <c r="O79" s="298"/>
      <c r="P79" s="187"/>
      <c r="Q79" s="84">
        <f t="shared" si="2"/>
        <v>999</v>
      </c>
      <c r="R79" s="185"/>
      <c r="S79" s="116"/>
      <c r="T79" s="38"/>
      <c r="U79" s="38"/>
    </row>
    <row r="80" spans="1:21" s="164" customFormat="1" ht="18.75" customHeight="1">
      <c r="A80" s="169">
        <v>74</v>
      </c>
      <c r="B80" s="180"/>
      <c r="C80" s="180"/>
      <c r="D80" s="298"/>
      <c r="E80" s="37"/>
      <c r="F80" s="71"/>
      <c r="G80" s="133"/>
      <c r="H80" s="39"/>
      <c r="I80" s="298"/>
      <c r="J80" s="187"/>
      <c r="K80" s="244"/>
      <c r="L80" s="88"/>
      <c r="M80" s="23">
        <f t="shared" si="3"/>
        <v>999</v>
      </c>
      <c r="N80" s="88"/>
      <c r="O80" s="298"/>
      <c r="P80" s="187"/>
      <c r="Q80" s="84">
        <f t="shared" si="2"/>
        <v>999</v>
      </c>
      <c r="R80" s="185"/>
      <c r="S80" s="116"/>
      <c r="T80" s="38"/>
      <c r="U80" s="38"/>
    </row>
    <row r="81" spans="1:21" s="164" customFormat="1" ht="18.75" customHeight="1">
      <c r="A81" s="169">
        <v>75</v>
      </c>
      <c r="B81" s="180"/>
      <c r="C81" s="180"/>
      <c r="D81" s="298"/>
      <c r="E81" s="37"/>
      <c r="F81" s="71"/>
      <c r="G81" s="133"/>
      <c r="H81" s="39"/>
      <c r="I81" s="298"/>
      <c r="J81" s="187"/>
      <c r="K81" s="244"/>
      <c r="L81" s="88"/>
      <c r="M81" s="23">
        <f t="shared" si="3"/>
        <v>999</v>
      </c>
      <c r="N81" s="88"/>
      <c r="O81" s="298"/>
      <c r="P81" s="187"/>
      <c r="Q81" s="84">
        <f aca="true" t="shared" si="4" ref="Q81:Q112">IF((O81="DA"),1,IF((O81="WC"),2,IF((O81="SE"),3,IF((O81="Q"),4,IF((O81="LL"),5,999)))))</f>
        <v>999</v>
      </c>
      <c r="R81" s="185"/>
      <c r="S81" s="116"/>
      <c r="T81" s="38"/>
      <c r="U81" s="38"/>
    </row>
    <row r="82" spans="1:21" s="164" customFormat="1" ht="18.75" customHeight="1">
      <c r="A82" s="169">
        <v>76</v>
      </c>
      <c r="B82" s="180"/>
      <c r="C82" s="180"/>
      <c r="D82" s="298"/>
      <c r="E82" s="37"/>
      <c r="F82" s="71"/>
      <c r="G82" s="133"/>
      <c r="H82" s="39"/>
      <c r="I82" s="298"/>
      <c r="J82" s="187"/>
      <c r="K82" s="244"/>
      <c r="L82" s="88"/>
      <c r="M82" s="23">
        <f t="shared" si="3"/>
        <v>999</v>
      </c>
      <c r="N82" s="88"/>
      <c r="O82" s="298"/>
      <c r="P82" s="187"/>
      <c r="Q82" s="84">
        <f t="shared" si="4"/>
        <v>999</v>
      </c>
      <c r="R82" s="185"/>
      <c r="S82" s="116"/>
      <c r="T82" s="38"/>
      <c r="U82" s="38"/>
    </row>
    <row r="83" spans="1:21" s="164" customFormat="1" ht="18.75" customHeight="1">
      <c r="A83" s="169">
        <v>77</v>
      </c>
      <c r="B83" s="180"/>
      <c r="C83" s="180"/>
      <c r="D83" s="298"/>
      <c r="E83" s="37"/>
      <c r="F83" s="71"/>
      <c r="G83" s="133"/>
      <c r="H83" s="39"/>
      <c r="I83" s="298"/>
      <c r="J83" s="187"/>
      <c r="K83" s="244"/>
      <c r="L83" s="88"/>
      <c r="M83" s="23">
        <f t="shared" si="3"/>
        <v>999</v>
      </c>
      <c r="N83" s="88"/>
      <c r="O83" s="298"/>
      <c r="P83" s="187"/>
      <c r="Q83" s="84">
        <f t="shared" si="4"/>
        <v>999</v>
      </c>
      <c r="R83" s="185"/>
      <c r="S83" s="116"/>
      <c r="T83" s="38"/>
      <c r="U83" s="38"/>
    </row>
    <row r="84" spans="1:21" s="164" customFormat="1" ht="18.75" customHeight="1">
      <c r="A84" s="169">
        <v>78</v>
      </c>
      <c r="B84" s="180"/>
      <c r="C84" s="180"/>
      <c r="D84" s="298"/>
      <c r="E84" s="37"/>
      <c r="F84" s="71"/>
      <c r="G84" s="133"/>
      <c r="H84" s="39"/>
      <c r="I84" s="298"/>
      <c r="J84" s="187"/>
      <c r="K84" s="244"/>
      <c r="L84" s="88"/>
      <c r="M84" s="23">
        <f t="shared" si="3"/>
        <v>999</v>
      </c>
      <c r="N84" s="88"/>
      <c r="O84" s="298"/>
      <c r="P84" s="187"/>
      <c r="Q84" s="84">
        <f t="shared" si="4"/>
        <v>999</v>
      </c>
      <c r="R84" s="185"/>
      <c r="S84" s="116"/>
      <c r="T84" s="38"/>
      <c r="U84" s="38"/>
    </row>
    <row r="85" spans="1:21" s="164" customFormat="1" ht="18.75" customHeight="1">
      <c r="A85" s="169">
        <v>79</v>
      </c>
      <c r="B85" s="180"/>
      <c r="C85" s="180"/>
      <c r="D85" s="298"/>
      <c r="E85" s="37"/>
      <c r="F85" s="71"/>
      <c r="G85" s="133"/>
      <c r="H85" s="39"/>
      <c r="I85" s="298"/>
      <c r="J85" s="187"/>
      <c r="K85" s="244"/>
      <c r="L85" s="88"/>
      <c r="M85" s="23">
        <f t="shared" si="3"/>
        <v>999</v>
      </c>
      <c r="N85" s="88"/>
      <c r="O85" s="298"/>
      <c r="P85" s="187"/>
      <c r="Q85" s="84">
        <f t="shared" si="4"/>
        <v>999</v>
      </c>
      <c r="R85" s="185"/>
      <c r="S85" s="116"/>
      <c r="T85" s="38"/>
      <c r="U85" s="38"/>
    </row>
    <row r="86" spans="1:21" s="164" customFormat="1" ht="18.75" customHeight="1">
      <c r="A86" s="169">
        <v>80</v>
      </c>
      <c r="B86" s="180"/>
      <c r="C86" s="180"/>
      <c r="D86" s="298"/>
      <c r="E86" s="37"/>
      <c r="F86" s="71"/>
      <c r="G86" s="133"/>
      <c r="H86" s="39"/>
      <c r="I86" s="298"/>
      <c r="J86" s="187"/>
      <c r="K86" s="244"/>
      <c r="L86" s="88"/>
      <c r="M86" s="23">
        <f t="shared" si="3"/>
        <v>999</v>
      </c>
      <c r="N86" s="88"/>
      <c r="O86" s="298"/>
      <c r="P86" s="187"/>
      <c r="Q86" s="84">
        <f t="shared" si="4"/>
        <v>999</v>
      </c>
      <c r="R86" s="185"/>
      <c r="S86" s="116"/>
      <c r="T86" s="38"/>
      <c r="U86" s="38"/>
    </row>
    <row r="87" spans="1:21" s="164" customFormat="1" ht="18.75" customHeight="1">
      <c r="A87" s="169">
        <v>81</v>
      </c>
      <c r="B87" s="180"/>
      <c r="C87" s="180"/>
      <c r="D87" s="298"/>
      <c r="E87" s="37"/>
      <c r="F87" s="71"/>
      <c r="G87" s="133"/>
      <c r="H87" s="39"/>
      <c r="I87" s="298"/>
      <c r="J87" s="187"/>
      <c r="K87" s="244"/>
      <c r="L87" s="88"/>
      <c r="M87" s="23">
        <f t="shared" si="3"/>
        <v>999</v>
      </c>
      <c r="N87" s="88"/>
      <c r="O87" s="298"/>
      <c r="P87" s="187"/>
      <c r="Q87" s="84">
        <f t="shared" si="4"/>
        <v>999</v>
      </c>
      <c r="R87" s="185"/>
      <c r="S87" s="116"/>
      <c r="T87" s="38"/>
      <c r="U87" s="38"/>
    </row>
    <row r="88" spans="1:21" s="164" customFormat="1" ht="18.75" customHeight="1">
      <c r="A88" s="169">
        <v>82</v>
      </c>
      <c r="B88" s="180"/>
      <c r="C88" s="180"/>
      <c r="D88" s="298"/>
      <c r="E88" s="37"/>
      <c r="F88" s="71"/>
      <c r="G88" s="133"/>
      <c r="H88" s="39"/>
      <c r="I88" s="298"/>
      <c r="J88" s="187"/>
      <c r="K88" s="244"/>
      <c r="L88" s="88"/>
      <c r="M88" s="23">
        <f t="shared" si="3"/>
        <v>999</v>
      </c>
      <c r="N88" s="88"/>
      <c r="O88" s="298"/>
      <c r="P88" s="187"/>
      <c r="Q88" s="84">
        <f t="shared" si="4"/>
        <v>999</v>
      </c>
      <c r="R88" s="185"/>
      <c r="S88" s="116"/>
      <c r="T88" s="38"/>
      <c r="U88" s="38"/>
    </row>
    <row r="89" spans="1:21" s="164" customFormat="1" ht="18.75" customHeight="1">
      <c r="A89" s="169">
        <v>83</v>
      </c>
      <c r="B89" s="180"/>
      <c r="C89" s="180"/>
      <c r="D89" s="298"/>
      <c r="E89" s="37"/>
      <c r="F89" s="71"/>
      <c r="G89" s="133"/>
      <c r="H89" s="39"/>
      <c r="I89" s="298"/>
      <c r="J89" s="187"/>
      <c r="K89" s="244"/>
      <c r="L89" s="88"/>
      <c r="M89" s="23">
        <f aca="true" t="shared" si="5" ref="M89:M120">IF((R89=""),999,R89)</f>
        <v>999</v>
      </c>
      <c r="N89" s="88"/>
      <c r="O89" s="298"/>
      <c r="P89" s="187"/>
      <c r="Q89" s="84">
        <f t="shared" si="4"/>
        <v>999</v>
      </c>
      <c r="R89" s="185"/>
      <c r="S89" s="116"/>
      <c r="T89" s="38"/>
      <c r="U89" s="38"/>
    </row>
    <row r="90" spans="1:21" s="164" customFormat="1" ht="18.75" customHeight="1">
      <c r="A90" s="169">
        <v>84</v>
      </c>
      <c r="B90" s="180"/>
      <c r="C90" s="180"/>
      <c r="D90" s="298"/>
      <c r="E90" s="37"/>
      <c r="F90" s="71"/>
      <c r="G90" s="133"/>
      <c r="H90" s="39"/>
      <c r="I90" s="298"/>
      <c r="J90" s="187"/>
      <c r="K90" s="244"/>
      <c r="L90" s="88"/>
      <c r="M90" s="23">
        <f t="shared" si="5"/>
        <v>999</v>
      </c>
      <c r="N90" s="88"/>
      <c r="O90" s="298"/>
      <c r="P90" s="187"/>
      <c r="Q90" s="84">
        <f t="shared" si="4"/>
        <v>999</v>
      </c>
      <c r="R90" s="185"/>
      <c r="S90" s="116"/>
      <c r="T90" s="38"/>
      <c r="U90" s="38"/>
    </row>
    <row r="91" spans="1:21" s="164" customFormat="1" ht="18.75" customHeight="1">
      <c r="A91" s="169">
        <v>85</v>
      </c>
      <c r="B91" s="180"/>
      <c r="C91" s="180"/>
      <c r="D91" s="298"/>
      <c r="E91" s="37"/>
      <c r="F91" s="71"/>
      <c r="G91" s="133"/>
      <c r="H91" s="39"/>
      <c r="I91" s="298"/>
      <c r="J91" s="187"/>
      <c r="K91" s="244"/>
      <c r="L91" s="88"/>
      <c r="M91" s="23">
        <f t="shared" si="5"/>
        <v>999</v>
      </c>
      <c r="N91" s="88"/>
      <c r="O91" s="298"/>
      <c r="P91" s="187"/>
      <c r="Q91" s="84">
        <f t="shared" si="4"/>
        <v>999</v>
      </c>
      <c r="R91" s="185"/>
      <c r="S91" s="116"/>
      <c r="T91" s="38"/>
      <c r="U91" s="38"/>
    </row>
    <row r="92" spans="1:21" s="164" customFormat="1" ht="18.75" customHeight="1">
      <c r="A92" s="169">
        <v>86</v>
      </c>
      <c r="B92" s="180"/>
      <c r="C92" s="180"/>
      <c r="D92" s="298"/>
      <c r="E92" s="37"/>
      <c r="F92" s="71"/>
      <c r="G92" s="133"/>
      <c r="H92" s="39"/>
      <c r="I92" s="298"/>
      <c r="J92" s="187"/>
      <c r="K92" s="244"/>
      <c r="L92" s="88"/>
      <c r="M92" s="23">
        <f t="shared" si="5"/>
        <v>999</v>
      </c>
      <c r="N92" s="88"/>
      <c r="O92" s="298"/>
      <c r="P92" s="187"/>
      <c r="Q92" s="84">
        <f t="shared" si="4"/>
        <v>999</v>
      </c>
      <c r="R92" s="185"/>
      <c r="S92" s="116"/>
      <c r="T92" s="38"/>
      <c r="U92" s="38"/>
    </row>
    <row r="93" spans="1:21" s="164" customFormat="1" ht="18.75" customHeight="1">
      <c r="A93" s="169">
        <v>87</v>
      </c>
      <c r="B93" s="180"/>
      <c r="C93" s="180"/>
      <c r="D93" s="298"/>
      <c r="E93" s="37"/>
      <c r="F93" s="71"/>
      <c r="G93" s="133"/>
      <c r="H93" s="39"/>
      <c r="I93" s="298"/>
      <c r="J93" s="187"/>
      <c r="K93" s="244"/>
      <c r="L93" s="88"/>
      <c r="M93" s="23">
        <f t="shared" si="5"/>
        <v>999</v>
      </c>
      <c r="N93" s="88"/>
      <c r="O93" s="298"/>
      <c r="P93" s="187"/>
      <c r="Q93" s="84">
        <f t="shared" si="4"/>
        <v>999</v>
      </c>
      <c r="R93" s="185"/>
      <c r="S93" s="116"/>
      <c r="T93" s="38"/>
      <c r="U93" s="38"/>
    </row>
    <row r="94" spans="1:21" s="164" customFormat="1" ht="18.75" customHeight="1">
      <c r="A94" s="169">
        <v>88</v>
      </c>
      <c r="B94" s="180"/>
      <c r="C94" s="180"/>
      <c r="D94" s="298"/>
      <c r="E94" s="37"/>
      <c r="F94" s="71"/>
      <c r="G94" s="133"/>
      <c r="H94" s="39"/>
      <c r="I94" s="298"/>
      <c r="J94" s="187"/>
      <c r="K94" s="244"/>
      <c r="L94" s="88"/>
      <c r="M94" s="23">
        <f t="shared" si="5"/>
        <v>999</v>
      </c>
      <c r="N94" s="88"/>
      <c r="O94" s="298"/>
      <c r="P94" s="187"/>
      <c r="Q94" s="84">
        <f t="shared" si="4"/>
        <v>999</v>
      </c>
      <c r="R94" s="185"/>
      <c r="S94" s="116"/>
      <c r="T94" s="38"/>
      <c r="U94" s="38"/>
    </row>
    <row r="95" spans="1:21" s="164" customFormat="1" ht="18.75" customHeight="1">
      <c r="A95" s="169">
        <v>89</v>
      </c>
      <c r="B95" s="180"/>
      <c r="C95" s="180"/>
      <c r="D95" s="298"/>
      <c r="E95" s="37"/>
      <c r="F95" s="71"/>
      <c r="G95" s="133"/>
      <c r="H95" s="39"/>
      <c r="I95" s="298"/>
      <c r="J95" s="187"/>
      <c r="K95" s="244"/>
      <c r="L95" s="88"/>
      <c r="M95" s="23">
        <f t="shared" si="5"/>
        <v>999</v>
      </c>
      <c r="N95" s="88"/>
      <c r="O95" s="298"/>
      <c r="P95" s="187"/>
      <c r="Q95" s="84">
        <f t="shared" si="4"/>
        <v>999</v>
      </c>
      <c r="R95" s="185"/>
      <c r="S95" s="116"/>
      <c r="T95" s="38"/>
      <c r="U95" s="38"/>
    </row>
    <row r="96" spans="1:21" s="164" customFormat="1" ht="18.75" customHeight="1">
      <c r="A96" s="169">
        <v>90</v>
      </c>
      <c r="B96" s="180"/>
      <c r="C96" s="180"/>
      <c r="D96" s="298"/>
      <c r="E96" s="37"/>
      <c r="F96" s="71"/>
      <c r="G96" s="133"/>
      <c r="H96" s="39"/>
      <c r="I96" s="298"/>
      <c r="J96" s="187"/>
      <c r="K96" s="244"/>
      <c r="L96" s="88"/>
      <c r="M96" s="23">
        <f t="shared" si="5"/>
        <v>999</v>
      </c>
      <c r="N96" s="88"/>
      <c r="O96" s="298"/>
      <c r="P96" s="187"/>
      <c r="Q96" s="84">
        <f t="shared" si="4"/>
        <v>999</v>
      </c>
      <c r="R96" s="185"/>
      <c r="S96" s="116"/>
      <c r="T96" s="38"/>
      <c r="U96" s="38"/>
    </row>
    <row r="97" spans="1:21" s="164" customFormat="1" ht="18.75" customHeight="1">
      <c r="A97" s="169">
        <v>91</v>
      </c>
      <c r="B97" s="180"/>
      <c r="C97" s="180"/>
      <c r="D97" s="298"/>
      <c r="E97" s="37"/>
      <c r="F97" s="71"/>
      <c r="G97" s="133"/>
      <c r="H97" s="39"/>
      <c r="I97" s="298"/>
      <c r="J97" s="187"/>
      <c r="K97" s="244"/>
      <c r="L97" s="88"/>
      <c r="M97" s="23">
        <f t="shared" si="5"/>
        <v>999</v>
      </c>
      <c r="N97" s="88"/>
      <c r="O97" s="298"/>
      <c r="P97" s="187"/>
      <c r="Q97" s="84">
        <f t="shared" si="4"/>
        <v>999</v>
      </c>
      <c r="R97" s="185"/>
      <c r="S97" s="116"/>
      <c r="T97" s="38"/>
      <c r="U97" s="38"/>
    </row>
    <row r="98" spans="1:21" s="164" customFormat="1" ht="18.75" customHeight="1">
      <c r="A98" s="169">
        <v>92</v>
      </c>
      <c r="B98" s="180"/>
      <c r="C98" s="180"/>
      <c r="D98" s="298"/>
      <c r="E98" s="37"/>
      <c r="F98" s="71"/>
      <c r="G98" s="133"/>
      <c r="H98" s="39"/>
      <c r="I98" s="298"/>
      <c r="J98" s="187"/>
      <c r="K98" s="244"/>
      <c r="L98" s="88"/>
      <c r="M98" s="23">
        <f t="shared" si="5"/>
        <v>999</v>
      </c>
      <c r="N98" s="88"/>
      <c r="O98" s="298"/>
      <c r="P98" s="187"/>
      <c r="Q98" s="84">
        <f t="shared" si="4"/>
        <v>999</v>
      </c>
      <c r="R98" s="185"/>
      <c r="S98" s="116"/>
      <c r="T98" s="38"/>
      <c r="U98" s="38"/>
    </row>
    <row r="99" spans="1:21" s="164" customFormat="1" ht="18.75" customHeight="1">
      <c r="A99" s="169">
        <v>93</v>
      </c>
      <c r="B99" s="180"/>
      <c r="C99" s="180"/>
      <c r="D99" s="298"/>
      <c r="E99" s="37"/>
      <c r="F99" s="71"/>
      <c r="G99" s="133"/>
      <c r="H99" s="39"/>
      <c r="I99" s="298"/>
      <c r="J99" s="187"/>
      <c r="K99" s="244"/>
      <c r="L99" s="88"/>
      <c r="M99" s="23">
        <f t="shared" si="5"/>
        <v>999</v>
      </c>
      <c r="N99" s="88"/>
      <c r="O99" s="298"/>
      <c r="P99" s="187"/>
      <c r="Q99" s="84">
        <f t="shared" si="4"/>
        <v>999</v>
      </c>
      <c r="R99" s="185"/>
      <c r="S99" s="116"/>
      <c r="T99" s="38"/>
      <c r="U99" s="38"/>
    </row>
    <row r="100" spans="1:21" s="164" customFormat="1" ht="18.75" customHeight="1">
      <c r="A100" s="169">
        <v>94</v>
      </c>
      <c r="B100" s="180"/>
      <c r="C100" s="180"/>
      <c r="D100" s="298"/>
      <c r="E100" s="37"/>
      <c r="F100" s="71"/>
      <c r="G100" s="133"/>
      <c r="H100" s="39"/>
      <c r="I100" s="298"/>
      <c r="J100" s="187"/>
      <c r="K100" s="244"/>
      <c r="L100" s="88"/>
      <c r="M100" s="23">
        <f t="shared" si="5"/>
        <v>999</v>
      </c>
      <c r="N100" s="88"/>
      <c r="O100" s="298"/>
      <c r="P100" s="187"/>
      <c r="Q100" s="84">
        <f t="shared" si="4"/>
        <v>999</v>
      </c>
      <c r="R100" s="185"/>
      <c r="S100" s="116"/>
      <c r="T100" s="38"/>
      <c r="U100" s="38"/>
    </row>
    <row r="101" spans="1:21" s="164" customFormat="1" ht="18.75" customHeight="1">
      <c r="A101" s="169">
        <v>95</v>
      </c>
      <c r="B101" s="180"/>
      <c r="C101" s="180"/>
      <c r="D101" s="298"/>
      <c r="E101" s="37"/>
      <c r="F101" s="71"/>
      <c r="G101" s="133"/>
      <c r="H101" s="39"/>
      <c r="I101" s="298"/>
      <c r="J101" s="187"/>
      <c r="K101" s="244"/>
      <c r="L101" s="88"/>
      <c r="M101" s="23">
        <f t="shared" si="5"/>
        <v>999</v>
      </c>
      <c r="N101" s="88"/>
      <c r="O101" s="298"/>
      <c r="P101" s="187"/>
      <c r="Q101" s="84">
        <f t="shared" si="4"/>
        <v>999</v>
      </c>
      <c r="R101" s="185"/>
      <c r="S101" s="116"/>
      <c r="T101" s="38"/>
      <c r="U101" s="38"/>
    </row>
    <row r="102" spans="1:21" s="164" customFormat="1" ht="18.75" customHeight="1">
      <c r="A102" s="169">
        <v>96</v>
      </c>
      <c r="B102" s="180"/>
      <c r="C102" s="180"/>
      <c r="D102" s="298"/>
      <c r="E102" s="37"/>
      <c r="F102" s="71"/>
      <c r="G102" s="133"/>
      <c r="H102" s="39"/>
      <c r="I102" s="298"/>
      <c r="J102" s="187"/>
      <c r="K102" s="244"/>
      <c r="L102" s="88"/>
      <c r="M102" s="23">
        <f t="shared" si="5"/>
        <v>999</v>
      </c>
      <c r="N102" s="88"/>
      <c r="O102" s="298"/>
      <c r="P102" s="187"/>
      <c r="Q102" s="84">
        <f t="shared" si="4"/>
        <v>999</v>
      </c>
      <c r="R102" s="185"/>
      <c r="S102" s="116"/>
      <c r="T102" s="38"/>
      <c r="U102" s="38"/>
    </row>
    <row r="103" spans="1:21" s="164" customFormat="1" ht="18.75" customHeight="1">
      <c r="A103" s="169">
        <v>97</v>
      </c>
      <c r="B103" s="180"/>
      <c r="C103" s="180"/>
      <c r="D103" s="298"/>
      <c r="E103" s="37"/>
      <c r="F103" s="71"/>
      <c r="G103" s="133"/>
      <c r="H103" s="39"/>
      <c r="I103" s="298"/>
      <c r="J103" s="187"/>
      <c r="K103" s="244"/>
      <c r="L103" s="88"/>
      <c r="M103" s="23">
        <f t="shared" si="5"/>
        <v>999</v>
      </c>
      <c r="N103" s="88"/>
      <c r="O103" s="298"/>
      <c r="P103" s="187"/>
      <c r="Q103" s="84">
        <f t="shared" si="4"/>
        <v>999</v>
      </c>
      <c r="R103" s="185"/>
      <c r="S103" s="116"/>
      <c r="T103" s="38"/>
      <c r="U103" s="38"/>
    </row>
    <row r="104" spans="1:21" s="164" customFormat="1" ht="18.75" customHeight="1">
      <c r="A104" s="169">
        <v>98</v>
      </c>
      <c r="B104" s="180"/>
      <c r="C104" s="180"/>
      <c r="D104" s="298"/>
      <c r="E104" s="37"/>
      <c r="F104" s="71"/>
      <c r="G104" s="133"/>
      <c r="H104" s="39"/>
      <c r="I104" s="298"/>
      <c r="J104" s="187"/>
      <c r="K104" s="244"/>
      <c r="L104" s="88"/>
      <c r="M104" s="23">
        <f t="shared" si="5"/>
        <v>999</v>
      </c>
      <c r="N104" s="88"/>
      <c r="O104" s="298"/>
      <c r="P104" s="187"/>
      <c r="Q104" s="84">
        <f t="shared" si="4"/>
        <v>999</v>
      </c>
      <c r="R104" s="185"/>
      <c r="S104" s="116"/>
      <c r="T104" s="38"/>
      <c r="U104" s="38"/>
    </row>
    <row r="105" spans="1:21" s="164" customFormat="1" ht="18.75" customHeight="1">
      <c r="A105" s="169">
        <v>99</v>
      </c>
      <c r="B105" s="180"/>
      <c r="C105" s="180"/>
      <c r="D105" s="298"/>
      <c r="E105" s="37"/>
      <c r="F105" s="71"/>
      <c r="G105" s="133"/>
      <c r="H105" s="39"/>
      <c r="I105" s="298"/>
      <c r="J105" s="187"/>
      <c r="K105" s="244"/>
      <c r="L105" s="88"/>
      <c r="M105" s="23">
        <f t="shared" si="5"/>
        <v>999</v>
      </c>
      <c r="N105" s="88"/>
      <c r="O105" s="298"/>
      <c r="P105" s="187"/>
      <c r="Q105" s="84">
        <f t="shared" si="4"/>
        <v>999</v>
      </c>
      <c r="R105" s="185"/>
      <c r="S105" s="116"/>
      <c r="T105" s="38"/>
      <c r="U105" s="38"/>
    </row>
    <row r="106" spans="1:21" s="164" customFormat="1" ht="18.75" customHeight="1">
      <c r="A106" s="169">
        <v>100</v>
      </c>
      <c r="B106" s="180"/>
      <c r="C106" s="180"/>
      <c r="D106" s="298"/>
      <c r="E106" s="37"/>
      <c r="F106" s="71"/>
      <c r="G106" s="133"/>
      <c r="H106" s="39"/>
      <c r="I106" s="298"/>
      <c r="J106" s="187"/>
      <c r="K106" s="244"/>
      <c r="L106" s="88"/>
      <c r="M106" s="23">
        <f t="shared" si="5"/>
        <v>999</v>
      </c>
      <c r="N106" s="88"/>
      <c r="O106" s="298"/>
      <c r="P106" s="187"/>
      <c r="Q106" s="84">
        <f t="shared" si="4"/>
        <v>999</v>
      </c>
      <c r="R106" s="185"/>
      <c r="S106" s="116"/>
      <c r="T106" s="38"/>
      <c r="U106" s="38"/>
    </row>
    <row r="107" spans="1:21" s="164" customFormat="1" ht="18.75" customHeight="1">
      <c r="A107" s="169">
        <v>101</v>
      </c>
      <c r="B107" s="180"/>
      <c r="C107" s="180"/>
      <c r="D107" s="298"/>
      <c r="E107" s="37"/>
      <c r="F107" s="71"/>
      <c r="G107" s="133"/>
      <c r="H107" s="39"/>
      <c r="I107" s="298"/>
      <c r="J107" s="187"/>
      <c r="K107" s="244"/>
      <c r="L107" s="88"/>
      <c r="M107" s="23">
        <f t="shared" si="5"/>
        <v>999</v>
      </c>
      <c r="N107" s="88"/>
      <c r="O107" s="298"/>
      <c r="P107" s="187"/>
      <c r="Q107" s="84">
        <f t="shared" si="4"/>
        <v>999</v>
      </c>
      <c r="R107" s="185"/>
      <c r="S107" s="116"/>
      <c r="T107" s="38"/>
      <c r="U107" s="38"/>
    </row>
    <row r="108" spans="1:21" s="164" customFormat="1" ht="18.75" customHeight="1">
      <c r="A108" s="169">
        <v>102</v>
      </c>
      <c r="B108" s="180"/>
      <c r="C108" s="180"/>
      <c r="D108" s="298"/>
      <c r="E108" s="37"/>
      <c r="F108" s="71"/>
      <c r="G108" s="133"/>
      <c r="H108" s="39"/>
      <c r="I108" s="298"/>
      <c r="J108" s="187"/>
      <c r="K108" s="244"/>
      <c r="L108" s="88"/>
      <c r="M108" s="23">
        <f t="shared" si="5"/>
        <v>999</v>
      </c>
      <c r="N108" s="88"/>
      <c r="O108" s="298"/>
      <c r="P108" s="187"/>
      <c r="Q108" s="84">
        <f t="shared" si="4"/>
        <v>999</v>
      </c>
      <c r="R108" s="185"/>
      <c r="S108" s="116"/>
      <c r="T108" s="38"/>
      <c r="U108" s="38"/>
    </row>
    <row r="109" spans="1:21" s="164" customFormat="1" ht="18.75" customHeight="1">
      <c r="A109" s="169">
        <v>103</v>
      </c>
      <c r="B109" s="180"/>
      <c r="C109" s="180"/>
      <c r="D109" s="298"/>
      <c r="E109" s="37"/>
      <c r="F109" s="71"/>
      <c r="G109" s="133"/>
      <c r="H109" s="39"/>
      <c r="I109" s="298"/>
      <c r="J109" s="187"/>
      <c r="K109" s="244"/>
      <c r="L109" s="88"/>
      <c r="M109" s="23">
        <f t="shared" si="5"/>
        <v>999</v>
      </c>
      <c r="N109" s="88"/>
      <c r="O109" s="298"/>
      <c r="P109" s="187"/>
      <c r="Q109" s="84">
        <f t="shared" si="4"/>
        <v>999</v>
      </c>
      <c r="R109" s="185"/>
      <c r="S109" s="116"/>
      <c r="T109" s="38"/>
      <c r="U109" s="38"/>
    </row>
    <row r="110" spans="1:21" s="164" customFormat="1" ht="18.75" customHeight="1">
      <c r="A110" s="169">
        <v>104</v>
      </c>
      <c r="B110" s="180"/>
      <c r="C110" s="180"/>
      <c r="D110" s="298"/>
      <c r="E110" s="37"/>
      <c r="F110" s="71"/>
      <c r="G110" s="133"/>
      <c r="H110" s="39"/>
      <c r="I110" s="298"/>
      <c r="J110" s="187"/>
      <c r="K110" s="244"/>
      <c r="L110" s="88"/>
      <c r="M110" s="23">
        <f t="shared" si="5"/>
        <v>999</v>
      </c>
      <c r="N110" s="88"/>
      <c r="O110" s="298"/>
      <c r="P110" s="187"/>
      <c r="Q110" s="84">
        <f t="shared" si="4"/>
        <v>999</v>
      </c>
      <c r="R110" s="185"/>
      <c r="S110" s="116"/>
      <c r="T110" s="38"/>
      <c r="U110" s="38"/>
    </row>
    <row r="111" spans="1:21" s="164" customFormat="1" ht="18.75" customHeight="1">
      <c r="A111" s="169">
        <v>105</v>
      </c>
      <c r="B111" s="180"/>
      <c r="C111" s="180"/>
      <c r="D111" s="298"/>
      <c r="E111" s="37"/>
      <c r="F111" s="71"/>
      <c r="G111" s="133"/>
      <c r="H111" s="39"/>
      <c r="I111" s="298"/>
      <c r="J111" s="187"/>
      <c r="K111" s="244"/>
      <c r="L111" s="88"/>
      <c r="M111" s="23">
        <f t="shared" si="5"/>
        <v>999</v>
      </c>
      <c r="N111" s="88"/>
      <c r="O111" s="298"/>
      <c r="P111" s="187"/>
      <c r="Q111" s="84">
        <f t="shared" si="4"/>
        <v>999</v>
      </c>
      <c r="R111" s="185"/>
      <c r="S111" s="116"/>
      <c r="T111" s="38"/>
      <c r="U111" s="38"/>
    </row>
    <row r="112" spans="1:21" s="164" customFormat="1" ht="18.75" customHeight="1">
      <c r="A112" s="169">
        <v>106</v>
      </c>
      <c r="B112" s="180"/>
      <c r="C112" s="180"/>
      <c r="D112" s="298"/>
      <c r="E112" s="37"/>
      <c r="F112" s="71"/>
      <c r="G112" s="133"/>
      <c r="H112" s="39"/>
      <c r="I112" s="298"/>
      <c r="J112" s="187"/>
      <c r="K112" s="244"/>
      <c r="L112" s="88"/>
      <c r="M112" s="23">
        <f t="shared" si="5"/>
        <v>999</v>
      </c>
      <c r="N112" s="88"/>
      <c r="O112" s="298"/>
      <c r="P112" s="187"/>
      <c r="Q112" s="84">
        <f t="shared" si="4"/>
        <v>999</v>
      </c>
      <c r="R112" s="185"/>
      <c r="S112" s="116"/>
      <c r="T112" s="38"/>
      <c r="U112" s="38"/>
    </row>
    <row r="113" spans="1:21" s="164" customFormat="1" ht="18.75" customHeight="1">
      <c r="A113" s="169">
        <v>107</v>
      </c>
      <c r="B113" s="180"/>
      <c r="C113" s="180"/>
      <c r="D113" s="298"/>
      <c r="E113" s="37"/>
      <c r="F113" s="71"/>
      <c r="G113" s="133"/>
      <c r="H113" s="39"/>
      <c r="I113" s="298"/>
      <c r="J113" s="187"/>
      <c r="K113" s="244"/>
      <c r="L113" s="88"/>
      <c r="M113" s="23">
        <f t="shared" si="5"/>
        <v>999</v>
      </c>
      <c r="N113" s="88"/>
      <c r="O113" s="298"/>
      <c r="P113" s="187"/>
      <c r="Q113" s="84">
        <f aca="true" t="shared" si="6" ref="Q113:Q134">IF((O113="DA"),1,IF((O113="WC"),2,IF((O113="SE"),3,IF((O113="Q"),4,IF((O113="LL"),5,999)))))</f>
        <v>999</v>
      </c>
      <c r="R113" s="185"/>
      <c r="S113" s="116"/>
      <c r="T113" s="38"/>
      <c r="U113" s="38"/>
    </row>
    <row r="114" spans="1:21" s="164" customFormat="1" ht="18.75" customHeight="1">
      <c r="A114" s="169">
        <v>108</v>
      </c>
      <c r="B114" s="180"/>
      <c r="C114" s="180"/>
      <c r="D114" s="298"/>
      <c r="E114" s="37"/>
      <c r="F114" s="71"/>
      <c r="G114" s="133"/>
      <c r="H114" s="39"/>
      <c r="I114" s="298"/>
      <c r="J114" s="187"/>
      <c r="K114" s="244"/>
      <c r="L114" s="88"/>
      <c r="M114" s="23">
        <f t="shared" si="5"/>
        <v>999</v>
      </c>
      <c r="N114" s="88"/>
      <c r="O114" s="298"/>
      <c r="P114" s="187"/>
      <c r="Q114" s="84">
        <f t="shared" si="6"/>
        <v>999</v>
      </c>
      <c r="R114" s="185"/>
      <c r="S114" s="116"/>
      <c r="T114" s="38"/>
      <c r="U114" s="38"/>
    </row>
    <row r="115" spans="1:21" s="164" customFormat="1" ht="18.75" customHeight="1">
      <c r="A115" s="169">
        <v>109</v>
      </c>
      <c r="B115" s="180"/>
      <c r="C115" s="180"/>
      <c r="D115" s="298"/>
      <c r="E115" s="37"/>
      <c r="F115" s="71"/>
      <c r="G115" s="133"/>
      <c r="H115" s="39"/>
      <c r="I115" s="298"/>
      <c r="J115" s="187"/>
      <c r="K115" s="244"/>
      <c r="L115" s="88"/>
      <c r="M115" s="23">
        <f t="shared" si="5"/>
        <v>999</v>
      </c>
      <c r="N115" s="88"/>
      <c r="O115" s="298"/>
      <c r="P115" s="187"/>
      <c r="Q115" s="84">
        <f t="shared" si="6"/>
        <v>999</v>
      </c>
      <c r="R115" s="185"/>
      <c r="S115" s="116"/>
      <c r="T115" s="38"/>
      <c r="U115" s="38"/>
    </row>
    <row r="116" spans="1:21" s="164" customFormat="1" ht="18.75" customHeight="1">
      <c r="A116" s="169">
        <v>110</v>
      </c>
      <c r="B116" s="180"/>
      <c r="C116" s="180"/>
      <c r="D116" s="298"/>
      <c r="E116" s="37"/>
      <c r="F116" s="71"/>
      <c r="G116" s="133"/>
      <c r="H116" s="39"/>
      <c r="I116" s="298"/>
      <c r="J116" s="187"/>
      <c r="K116" s="244"/>
      <c r="L116" s="88"/>
      <c r="M116" s="23">
        <f t="shared" si="5"/>
        <v>999</v>
      </c>
      <c r="N116" s="88"/>
      <c r="O116" s="298"/>
      <c r="P116" s="187"/>
      <c r="Q116" s="84">
        <f t="shared" si="6"/>
        <v>999</v>
      </c>
      <c r="R116" s="185"/>
      <c r="S116" s="116"/>
      <c r="T116" s="38"/>
      <c r="U116" s="38"/>
    </row>
    <row r="117" spans="1:21" s="164" customFormat="1" ht="18.75" customHeight="1">
      <c r="A117" s="169">
        <v>111</v>
      </c>
      <c r="B117" s="180"/>
      <c r="C117" s="180"/>
      <c r="D117" s="298"/>
      <c r="E117" s="37"/>
      <c r="F117" s="71"/>
      <c r="G117" s="133"/>
      <c r="H117" s="39"/>
      <c r="I117" s="298"/>
      <c r="J117" s="187"/>
      <c r="K117" s="244"/>
      <c r="L117" s="88"/>
      <c r="M117" s="23">
        <f t="shared" si="5"/>
        <v>999</v>
      </c>
      <c r="N117" s="88"/>
      <c r="O117" s="298"/>
      <c r="P117" s="187"/>
      <c r="Q117" s="84">
        <f t="shared" si="6"/>
        <v>999</v>
      </c>
      <c r="R117" s="185"/>
      <c r="S117" s="116"/>
      <c r="T117" s="38"/>
      <c r="U117" s="38"/>
    </row>
    <row r="118" spans="1:21" s="164" customFormat="1" ht="18.75" customHeight="1">
      <c r="A118" s="169">
        <v>112</v>
      </c>
      <c r="B118" s="180"/>
      <c r="C118" s="180"/>
      <c r="D118" s="298"/>
      <c r="E118" s="37"/>
      <c r="F118" s="71"/>
      <c r="G118" s="133"/>
      <c r="H118" s="39"/>
      <c r="I118" s="298"/>
      <c r="J118" s="187"/>
      <c r="K118" s="244"/>
      <c r="L118" s="88"/>
      <c r="M118" s="23">
        <f t="shared" si="5"/>
        <v>999</v>
      </c>
      <c r="N118" s="88"/>
      <c r="O118" s="298"/>
      <c r="P118" s="187"/>
      <c r="Q118" s="84">
        <f t="shared" si="6"/>
        <v>999</v>
      </c>
      <c r="R118" s="185"/>
      <c r="S118" s="116"/>
      <c r="T118" s="38"/>
      <c r="U118" s="38"/>
    </row>
    <row r="119" spans="1:21" s="164" customFormat="1" ht="18.75" customHeight="1">
      <c r="A119" s="169">
        <v>113</v>
      </c>
      <c r="B119" s="180"/>
      <c r="C119" s="180"/>
      <c r="D119" s="298"/>
      <c r="E119" s="37"/>
      <c r="F119" s="71"/>
      <c r="G119" s="133"/>
      <c r="H119" s="39"/>
      <c r="I119" s="298"/>
      <c r="J119" s="187"/>
      <c r="K119" s="244"/>
      <c r="L119" s="88"/>
      <c r="M119" s="23">
        <f t="shared" si="5"/>
        <v>999</v>
      </c>
      <c r="N119" s="88"/>
      <c r="O119" s="298"/>
      <c r="P119" s="187"/>
      <c r="Q119" s="84">
        <f t="shared" si="6"/>
        <v>999</v>
      </c>
      <c r="R119" s="185"/>
      <c r="S119" s="116"/>
      <c r="T119" s="38"/>
      <c r="U119" s="38"/>
    </row>
    <row r="120" spans="1:21" s="164" customFormat="1" ht="18.75" customHeight="1">
      <c r="A120" s="169">
        <v>114</v>
      </c>
      <c r="B120" s="180"/>
      <c r="C120" s="180"/>
      <c r="D120" s="298"/>
      <c r="E120" s="37"/>
      <c r="F120" s="71"/>
      <c r="G120" s="133"/>
      <c r="H120" s="39"/>
      <c r="I120" s="298"/>
      <c r="J120" s="187"/>
      <c r="K120" s="244"/>
      <c r="L120" s="88"/>
      <c r="M120" s="23">
        <f t="shared" si="5"/>
        <v>999</v>
      </c>
      <c r="N120" s="88"/>
      <c r="O120" s="298"/>
      <c r="P120" s="187"/>
      <c r="Q120" s="84">
        <f t="shared" si="6"/>
        <v>999</v>
      </c>
      <c r="R120" s="185"/>
      <c r="S120" s="116"/>
      <c r="T120" s="38"/>
      <c r="U120" s="38"/>
    </row>
    <row r="121" spans="1:21" s="164" customFormat="1" ht="18.75" customHeight="1">
      <c r="A121" s="169">
        <v>115</v>
      </c>
      <c r="B121" s="180"/>
      <c r="C121" s="180"/>
      <c r="D121" s="298"/>
      <c r="E121" s="37"/>
      <c r="F121" s="71"/>
      <c r="G121" s="133"/>
      <c r="H121" s="39"/>
      <c r="I121" s="298"/>
      <c r="J121" s="187"/>
      <c r="K121" s="244"/>
      <c r="L121" s="88"/>
      <c r="M121" s="23">
        <f aca="true" t="shared" si="7" ref="M121:M134">IF((R121=""),999,R121)</f>
        <v>999</v>
      </c>
      <c r="N121" s="88"/>
      <c r="O121" s="298"/>
      <c r="P121" s="187"/>
      <c r="Q121" s="84">
        <f t="shared" si="6"/>
        <v>999</v>
      </c>
      <c r="R121" s="185"/>
      <c r="S121" s="116"/>
      <c r="T121" s="38"/>
      <c r="U121" s="38"/>
    </row>
    <row r="122" spans="1:21" s="164" customFormat="1" ht="18.75" customHeight="1">
      <c r="A122" s="169">
        <v>116</v>
      </c>
      <c r="B122" s="180"/>
      <c r="C122" s="180"/>
      <c r="D122" s="298"/>
      <c r="E122" s="37"/>
      <c r="F122" s="71"/>
      <c r="G122" s="133"/>
      <c r="H122" s="39"/>
      <c r="I122" s="298"/>
      <c r="J122" s="187"/>
      <c r="K122" s="244"/>
      <c r="L122" s="88"/>
      <c r="M122" s="23">
        <f t="shared" si="7"/>
        <v>999</v>
      </c>
      <c r="N122" s="88"/>
      <c r="O122" s="298"/>
      <c r="P122" s="187"/>
      <c r="Q122" s="84">
        <f t="shared" si="6"/>
        <v>999</v>
      </c>
      <c r="R122" s="185"/>
      <c r="S122" s="116"/>
      <c r="T122" s="38"/>
      <c r="U122" s="38"/>
    </row>
    <row r="123" spans="1:21" s="164" customFormat="1" ht="18.75" customHeight="1">
      <c r="A123" s="169">
        <v>117</v>
      </c>
      <c r="B123" s="180"/>
      <c r="C123" s="180"/>
      <c r="D123" s="298"/>
      <c r="E123" s="37"/>
      <c r="F123" s="71"/>
      <c r="G123" s="133"/>
      <c r="H123" s="39"/>
      <c r="I123" s="298"/>
      <c r="J123" s="187"/>
      <c r="K123" s="244"/>
      <c r="L123" s="88"/>
      <c r="M123" s="23">
        <f t="shared" si="7"/>
        <v>999</v>
      </c>
      <c r="N123" s="88"/>
      <c r="O123" s="298"/>
      <c r="P123" s="187"/>
      <c r="Q123" s="84">
        <f t="shared" si="6"/>
        <v>999</v>
      </c>
      <c r="R123" s="185"/>
      <c r="S123" s="116"/>
      <c r="T123" s="38"/>
      <c r="U123" s="38"/>
    </row>
    <row r="124" spans="1:21" s="164" customFormat="1" ht="18.75" customHeight="1">
      <c r="A124" s="169">
        <v>118</v>
      </c>
      <c r="B124" s="180"/>
      <c r="C124" s="180"/>
      <c r="D124" s="298"/>
      <c r="E124" s="37"/>
      <c r="F124" s="71"/>
      <c r="G124" s="133"/>
      <c r="H124" s="39"/>
      <c r="I124" s="298"/>
      <c r="J124" s="187"/>
      <c r="K124" s="244"/>
      <c r="L124" s="88"/>
      <c r="M124" s="23">
        <f t="shared" si="7"/>
        <v>999</v>
      </c>
      <c r="N124" s="88"/>
      <c r="O124" s="298"/>
      <c r="P124" s="187"/>
      <c r="Q124" s="84">
        <f t="shared" si="6"/>
        <v>999</v>
      </c>
      <c r="R124" s="185"/>
      <c r="S124" s="116"/>
      <c r="T124" s="38"/>
      <c r="U124" s="38"/>
    </row>
    <row r="125" spans="1:21" s="164" customFormat="1" ht="18.75" customHeight="1">
      <c r="A125" s="169">
        <v>119</v>
      </c>
      <c r="B125" s="180"/>
      <c r="C125" s="180"/>
      <c r="D125" s="298"/>
      <c r="E125" s="37"/>
      <c r="F125" s="71"/>
      <c r="G125" s="133"/>
      <c r="H125" s="39"/>
      <c r="I125" s="298"/>
      <c r="J125" s="187"/>
      <c r="K125" s="244"/>
      <c r="L125" s="88"/>
      <c r="M125" s="23">
        <f t="shared" si="7"/>
        <v>999</v>
      </c>
      <c r="N125" s="88"/>
      <c r="O125" s="298"/>
      <c r="P125" s="187"/>
      <c r="Q125" s="84">
        <f t="shared" si="6"/>
        <v>999</v>
      </c>
      <c r="R125" s="185"/>
      <c r="S125" s="116"/>
      <c r="T125" s="38"/>
      <c r="U125" s="38"/>
    </row>
    <row r="126" spans="1:21" s="164" customFormat="1" ht="18.75" customHeight="1">
      <c r="A126" s="169">
        <v>120</v>
      </c>
      <c r="B126" s="180"/>
      <c r="C126" s="180"/>
      <c r="D126" s="298"/>
      <c r="E126" s="37"/>
      <c r="F126" s="71"/>
      <c r="G126" s="133"/>
      <c r="H126" s="39"/>
      <c r="I126" s="298"/>
      <c r="J126" s="187"/>
      <c r="K126" s="244"/>
      <c r="L126" s="88"/>
      <c r="M126" s="23">
        <f t="shared" si="7"/>
        <v>999</v>
      </c>
      <c r="N126" s="88"/>
      <c r="O126" s="298"/>
      <c r="P126" s="187"/>
      <c r="Q126" s="84">
        <f t="shared" si="6"/>
        <v>999</v>
      </c>
      <c r="R126" s="185"/>
      <c r="S126" s="116"/>
      <c r="T126" s="38"/>
      <c r="U126" s="38"/>
    </row>
    <row r="127" spans="1:21" s="164" customFormat="1" ht="18.75" customHeight="1">
      <c r="A127" s="169">
        <v>121</v>
      </c>
      <c r="B127" s="180"/>
      <c r="C127" s="180"/>
      <c r="D127" s="298"/>
      <c r="E127" s="37"/>
      <c r="F127" s="71"/>
      <c r="G127" s="133"/>
      <c r="H127" s="39"/>
      <c r="I127" s="298"/>
      <c r="J127" s="187"/>
      <c r="K127" s="244"/>
      <c r="L127" s="88"/>
      <c r="M127" s="23">
        <f t="shared" si="7"/>
        <v>999</v>
      </c>
      <c r="N127" s="88"/>
      <c r="O127" s="298"/>
      <c r="P127" s="187"/>
      <c r="Q127" s="84">
        <f t="shared" si="6"/>
        <v>999</v>
      </c>
      <c r="R127" s="185"/>
      <c r="S127" s="116"/>
      <c r="T127" s="38"/>
      <c r="U127" s="38"/>
    </row>
    <row r="128" spans="1:21" s="164" customFormat="1" ht="18.75" customHeight="1">
      <c r="A128" s="169">
        <v>122</v>
      </c>
      <c r="B128" s="180"/>
      <c r="C128" s="180"/>
      <c r="D128" s="298"/>
      <c r="E128" s="37"/>
      <c r="F128" s="71"/>
      <c r="G128" s="133"/>
      <c r="H128" s="39"/>
      <c r="I128" s="298"/>
      <c r="J128" s="187"/>
      <c r="K128" s="244"/>
      <c r="L128" s="88"/>
      <c r="M128" s="23">
        <f t="shared" si="7"/>
        <v>999</v>
      </c>
      <c r="N128" s="88"/>
      <c r="O128" s="298"/>
      <c r="P128" s="187"/>
      <c r="Q128" s="84">
        <f t="shared" si="6"/>
        <v>999</v>
      </c>
      <c r="R128" s="185"/>
      <c r="S128" s="116"/>
      <c r="T128" s="38"/>
      <c r="U128" s="38"/>
    </row>
    <row r="129" spans="1:21" s="164" customFormat="1" ht="18.75" customHeight="1">
      <c r="A129" s="169">
        <v>123</v>
      </c>
      <c r="B129" s="180"/>
      <c r="C129" s="180"/>
      <c r="D129" s="298"/>
      <c r="E129" s="37"/>
      <c r="F129" s="71"/>
      <c r="G129" s="133"/>
      <c r="H129" s="39"/>
      <c r="I129" s="298"/>
      <c r="J129" s="187"/>
      <c r="K129" s="244"/>
      <c r="L129" s="88"/>
      <c r="M129" s="23">
        <f t="shared" si="7"/>
        <v>999</v>
      </c>
      <c r="N129" s="88"/>
      <c r="O129" s="298"/>
      <c r="P129" s="187"/>
      <c r="Q129" s="84">
        <f t="shared" si="6"/>
        <v>999</v>
      </c>
      <c r="R129" s="185"/>
      <c r="S129" s="116"/>
      <c r="T129" s="38"/>
      <c r="U129" s="38"/>
    </row>
    <row r="130" spans="1:21" s="164" customFormat="1" ht="18.75" customHeight="1">
      <c r="A130" s="169">
        <v>124</v>
      </c>
      <c r="B130" s="180"/>
      <c r="C130" s="180"/>
      <c r="D130" s="298"/>
      <c r="E130" s="37"/>
      <c r="F130" s="71"/>
      <c r="G130" s="133"/>
      <c r="H130" s="39"/>
      <c r="I130" s="298"/>
      <c r="J130" s="187"/>
      <c r="K130" s="244"/>
      <c r="L130" s="88"/>
      <c r="M130" s="23">
        <f t="shared" si="7"/>
        <v>999</v>
      </c>
      <c r="N130" s="88"/>
      <c r="O130" s="298"/>
      <c r="P130" s="187"/>
      <c r="Q130" s="84">
        <f t="shared" si="6"/>
        <v>999</v>
      </c>
      <c r="R130" s="185"/>
      <c r="S130" s="116"/>
      <c r="T130" s="38"/>
      <c r="U130" s="38"/>
    </row>
    <row r="131" spans="1:21" s="164" customFormat="1" ht="18.75" customHeight="1">
      <c r="A131" s="169">
        <v>125</v>
      </c>
      <c r="B131" s="180"/>
      <c r="C131" s="180"/>
      <c r="D131" s="298"/>
      <c r="E131" s="37"/>
      <c r="F131" s="71"/>
      <c r="G131" s="133"/>
      <c r="H131" s="39"/>
      <c r="I131" s="298"/>
      <c r="J131" s="187"/>
      <c r="K131" s="244"/>
      <c r="L131" s="88"/>
      <c r="M131" s="23">
        <f t="shared" si="7"/>
        <v>999</v>
      </c>
      <c r="N131" s="88"/>
      <c r="O131" s="298"/>
      <c r="P131" s="187"/>
      <c r="Q131" s="84">
        <f t="shared" si="6"/>
        <v>999</v>
      </c>
      <c r="R131" s="185"/>
      <c r="S131" s="116"/>
      <c r="T131" s="38"/>
      <c r="U131" s="38"/>
    </row>
    <row r="132" spans="1:21" s="164" customFormat="1" ht="18.75" customHeight="1">
      <c r="A132" s="169">
        <v>126</v>
      </c>
      <c r="B132" s="180"/>
      <c r="C132" s="180"/>
      <c r="D132" s="298"/>
      <c r="E132" s="37"/>
      <c r="F132" s="71"/>
      <c r="G132" s="133"/>
      <c r="H132" s="39"/>
      <c r="I132" s="298"/>
      <c r="J132" s="187"/>
      <c r="K132" s="244"/>
      <c r="L132" s="88"/>
      <c r="M132" s="23">
        <f t="shared" si="7"/>
        <v>999</v>
      </c>
      <c r="N132" s="88"/>
      <c r="O132" s="298"/>
      <c r="P132" s="187"/>
      <c r="Q132" s="84">
        <f t="shared" si="6"/>
        <v>999</v>
      </c>
      <c r="R132" s="185"/>
      <c r="S132" s="116"/>
      <c r="T132" s="38"/>
      <c r="U132" s="38"/>
    </row>
    <row r="133" spans="1:21" s="164" customFormat="1" ht="18.75" customHeight="1">
      <c r="A133" s="169">
        <v>127</v>
      </c>
      <c r="B133" s="180"/>
      <c r="C133" s="180"/>
      <c r="D133" s="298"/>
      <c r="E133" s="37"/>
      <c r="F133" s="71"/>
      <c r="G133" s="133"/>
      <c r="H133" s="39"/>
      <c r="I133" s="298"/>
      <c r="J133" s="187"/>
      <c r="K133" s="244"/>
      <c r="L133" s="88"/>
      <c r="M133" s="23">
        <f t="shared" si="7"/>
        <v>999</v>
      </c>
      <c r="N133" s="88"/>
      <c r="O133" s="298"/>
      <c r="P133" s="187"/>
      <c r="Q133" s="84">
        <f t="shared" si="6"/>
        <v>999</v>
      </c>
      <c r="R133" s="185"/>
      <c r="S133" s="116"/>
      <c r="T133" s="38"/>
      <c r="U133" s="38"/>
    </row>
    <row r="134" spans="1:21" s="164" customFormat="1" ht="18.75" customHeight="1">
      <c r="A134" s="169">
        <v>128</v>
      </c>
      <c r="B134" s="180"/>
      <c r="C134" s="180"/>
      <c r="D134" s="298"/>
      <c r="E134" s="37"/>
      <c r="F134" s="71"/>
      <c r="G134" s="133"/>
      <c r="H134" s="39"/>
      <c r="I134" s="298"/>
      <c r="J134" s="187"/>
      <c r="K134" s="244"/>
      <c r="L134" s="88"/>
      <c r="M134" s="23">
        <f t="shared" si="7"/>
        <v>999</v>
      </c>
      <c r="N134" s="88"/>
      <c r="O134" s="298"/>
      <c r="P134" s="187"/>
      <c r="Q134" s="84">
        <f t="shared" si="6"/>
        <v>999</v>
      </c>
      <c r="R134" s="185"/>
      <c r="S134" s="116"/>
      <c r="T134" s="38"/>
      <c r="U134" s="38"/>
    </row>
  </sheetData>
  <sheetProtection/>
  <mergeCells count="5">
    <mergeCell ref="A1:E1"/>
    <mergeCell ref="F1:P1"/>
    <mergeCell ref="A2:D2"/>
    <mergeCell ref="A3:C3"/>
    <mergeCell ref="A5:B5"/>
  </mergeCells>
  <conditionalFormatting sqref="K7 K8 K9 K10 K11 K12 K13 K18">
    <cfRule type="cellIs" priority="1" dxfId="3" operator="equal" stopIfTrue="1">
      <formula>"Z"</formula>
    </cfRule>
    <cfRule type="cellIs" priority="2" dxfId="3" operator="equal" stopIfTrue="1">
      <formula>"Z"</formula>
    </cfRule>
  </conditionalFormatting>
  <conditionalFormatting sqref="K17">
    <cfRule type="cellIs" priority="1" dxfId="3" operator="equal" stopIfTrue="1">
      <formula>"Z"</formula>
    </cfRule>
    <cfRule type="cellIs" priority="2" dxfId="3" operator="equal" stopIfTrue="1">
      <formula>"Z"</formula>
    </cfRule>
    <cfRule type="cellIs" priority="3" dxfId="3" operator="equal" stopIfTrue="1">
      <formula>"Z"</formula>
    </cfRule>
  </conditionalFormatting>
  <conditionalFormatting sqref="K14 K15 K16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cfRule type="cellIs" priority="1" dxfId="3" operator="equal" stopIfTrue="1">
      <formula>"Z"</formula>
    </cfRule>
  </conditionalFormatting>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79"/>
  <sheetViews>
    <sheetView showGridLines="0" tabSelected="1" zoomScalePageLayoutView="0" workbookViewId="0" topLeftCell="A1">
      <selection activeCell="N16" sqref="N16"/>
    </sheetView>
  </sheetViews>
  <sheetFormatPr defaultColWidth="8.00390625" defaultRowHeight="12.75" customHeight="1"/>
  <cols>
    <col min="1" max="1" width="3.28125" style="0" customWidth="1"/>
    <col min="2" max="2" width="3.140625" style="0" customWidth="1"/>
    <col min="3" max="3" width="4.421875" style="0" customWidth="1"/>
    <col min="4" max="4" width="3.57421875" style="0" customWidth="1"/>
    <col min="5" max="5" width="12.140625" style="0" customWidth="1"/>
    <col min="6" max="6" width="2.7109375" style="0" customWidth="1"/>
    <col min="7" max="7" width="7.7109375" style="0" customWidth="1"/>
    <col min="8" max="8" width="5.8515625" style="0" customWidth="1"/>
    <col min="9" max="9" width="1.7109375" style="136" customWidth="1"/>
    <col min="10" max="10" width="9.8515625" style="0" customWidth="1"/>
    <col min="11" max="11" width="1.7109375" style="136" customWidth="1"/>
    <col min="12" max="12" width="10.00390625" style="0" customWidth="1"/>
    <col min="13" max="13" width="1.7109375" style="272" customWidth="1"/>
    <col min="14" max="14" width="9.8515625" style="0" customWidth="1"/>
    <col min="15" max="15" width="1.7109375" style="136" customWidth="1"/>
    <col min="16" max="16" width="9.421875" style="0" customWidth="1"/>
    <col min="17" max="17" width="1.7109375" style="272" customWidth="1"/>
    <col min="18" max="18" width="9.140625" style="0" hidden="1" customWidth="1"/>
    <col min="19" max="19" width="4.8515625" style="0" customWidth="1"/>
    <col min="20" max="20" width="9.140625" style="0" hidden="1" customWidth="1"/>
  </cols>
  <sheetData>
    <row r="1" spans="1:20" s="233" customFormat="1" ht="21.75" customHeight="1">
      <c r="A1" s="339" t="str">
        <f>'Week SetUp'!A6</f>
        <v>4ο Παγκρήτιο Βετεράνων  2014</v>
      </c>
      <c r="B1" s="317"/>
      <c r="C1" s="340"/>
      <c r="D1" s="340"/>
      <c r="E1" s="340"/>
      <c r="F1" s="340"/>
      <c r="G1" s="340"/>
      <c r="H1" s="83"/>
      <c r="I1" s="85"/>
      <c r="J1" s="157" t="s">
        <v>18</v>
      </c>
      <c r="K1" s="70"/>
      <c r="L1" s="157"/>
      <c r="M1" s="85"/>
      <c r="N1" s="80" t="s">
        <v>77</v>
      </c>
      <c r="O1" s="85"/>
      <c r="P1" s="83"/>
      <c r="Q1" s="85"/>
      <c r="R1" s="74"/>
      <c r="S1" s="74"/>
      <c r="T1" s="74"/>
    </row>
    <row r="2" spans="1:17" s="234" customFormat="1" ht="12.75">
      <c r="A2" s="341" t="str">
        <f>'Week SetUp'!$A$8</f>
        <v>Ζ΄ ΕΝΩΣΗ</v>
      </c>
      <c r="B2" s="341"/>
      <c r="C2" s="341"/>
      <c r="D2" s="341"/>
      <c r="E2" s="341"/>
      <c r="F2" s="342"/>
      <c r="G2" s="343"/>
      <c r="H2" s="50"/>
      <c r="I2" s="205"/>
      <c r="J2" s="318" t="s">
        <v>78</v>
      </c>
      <c r="K2" s="319"/>
      <c r="L2" s="318"/>
      <c r="M2" s="205"/>
      <c r="N2" s="50"/>
      <c r="O2" s="205"/>
      <c r="P2" s="50"/>
      <c r="Q2" s="205"/>
    </row>
    <row r="3" spans="1:20" s="34" customFormat="1" ht="11.25" customHeight="1">
      <c r="A3" s="344" t="s">
        <v>9</v>
      </c>
      <c r="B3" s="344"/>
      <c r="C3" s="344"/>
      <c r="D3" s="72"/>
      <c r="E3" s="72"/>
      <c r="F3" s="344" t="s">
        <v>10</v>
      </c>
      <c r="G3" s="344"/>
      <c r="H3" s="344"/>
      <c r="I3" s="260"/>
      <c r="J3" s="72" t="s">
        <v>11</v>
      </c>
      <c r="K3" s="260"/>
      <c r="L3" s="72" t="s">
        <v>26</v>
      </c>
      <c r="M3" s="260"/>
      <c r="N3" s="72"/>
      <c r="O3" s="260"/>
      <c r="P3" s="333" t="s">
        <v>27</v>
      </c>
      <c r="Q3" s="333"/>
      <c r="R3" s="334"/>
      <c r="S3" s="334"/>
      <c r="T3" s="38"/>
    </row>
    <row r="4" spans="1:20" s="29" customFormat="1" ht="11.25" customHeight="1">
      <c r="A4" s="330" t="str">
        <f>'Week SetUp'!$A$10</f>
        <v>12-14/09/2014</v>
      </c>
      <c r="B4" s="330"/>
      <c r="C4" s="330"/>
      <c r="D4" s="78"/>
      <c r="E4" s="78"/>
      <c r="F4" s="335" t="str">
        <f>'Week SetUp'!$C$10</f>
        <v>Ο.Α. ΣΟΥΔΑΣ</v>
      </c>
      <c r="G4" s="336"/>
      <c r="H4" s="78"/>
      <c r="I4" s="230"/>
      <c r="J4" s="78" t="str">
        <f>'Week SetUp'!$D$10</f>
        <v>ΧΑΝΙΑ</v>
      </c>
      <c r="K4" s="230"/>
      <c r="L4" s="26" t="str">
        <f>'Week SetUp'!$A$12</f>
        <v>ΓΥΝΑΙΚΩΝ</v>
      </c>
      <c r="M4" s="230"/>
      <c r="N4" s="78"/>
      <c r="O4" s="230"/>
      <c r="P4" s="337" t="str">
        <f>'Week SetUp'!$E$10</f>
        <v>ΠΕΤΡΑΚΗΣ ΚΩΣΤΑΣ</v>
      </c>
      <c r="Q4" s="337"/>
      <c r="R4" s="338"/>
      <c r="S4" s="338"/>
      <c r="T4" s="163"/>
    </row>
    <row r="5" spans="1:20" s="34" customFormat="1" ht="9.75" customHeight="1">
      <c r="A5" s="182"/>
      <c r="B5" s="16" t="s">
        <v>79</v>
      </c>
      <c r="C5" s="16" t="s">
        <v>80</v>
      </c>
      <c r="D5" s="16" t="s">
        <v>81</v>
      </c>
      <c r="E5" s="192" t="s">
        <v>31</v>
      </c>
      <c r="F5" s="192" t="s">
        <v>32</v>
      </c>
      <c r="G5" s="192"/>
      <c r="H5" s="192" t="s">
        <v>11</v>
      </c>
      <c r="I5" s="192"/>
      <c r="J5" s="16" t="s">
        <v>82</v>
      </c>
      <c r="K5" s="89"/>
      <c r="L5" s="16" t="s">
        <v>83</v>
      </c>
      <c r="M5" s="89"/>
      <c r="N5" s="16" t="s">
        <v>84</v>
      </c>
      <c r="O5" s="89"/>
      <c r="P5" s="16" t="s">
        <v>85</v>
      </c>
      <c r="Q5" s="170"/>
      <c r="R5" s="237"/>
      <c r="S5" s="237"/>
      <c r="T5" s="38"/>
    </row>
    <row r="6" spans="1:20" s="34" customFormat="1" ht="3.75" customHeight="1">
      <c r="A6" s="193"/>
      <c r="B6" s="12"/>
      <c r="C6" s="93"/>
      <c r="D6" s="12"/>
      <c r="E6" s="229"/>
      <c r="F6" s="229"/>
      <c r="G6" s="94"/>
      <c r="H6" s="229"/>
      <c r="I6" s="100"/>
      <c r="J6" s="12"/>
      <c r="K6" s="100"/>
      <c r="L6" s="12"/>
      <c r="M6" s="100"/>
      <c r="N6" s="12"/>
      <c r="O6" s="100"/>
      <c r="P6" s="12"/>
      <c r="Q6" s="120"/>
      <c r="R6" s="38"/>
      <c r="S6" s="38"/>
      <c r="T6" s="261"/>
    </row>
    <row r="7" spans="1:20" s="38" customFormat="1" ht="10.5" customHeight="1">
      <c r="A7" s="290" t="s">
        <v>86</v>
      </c>
      <c r="B7" s="178"/>
      <c r="C7" s="178">
        <f>IF(($D7=""),"",VLOOKUP($D7,Συμμετοχες!$A$7:$P$22,16))</f>
        <v>180</v>
      </c>
      <c r="D7" s="191">
        <v>1</v>
      </c>
      <c r="E7" s="90" t="str">
        <f>UPPER(IF(($D7=""),"",VLOOKUP($D7,Συμμετοχες!$A$7:$P$22,2)))</f>
        <v>ΓΑΡΓΑΝΟΥΡΆΚΗ</v>
      </c>
      <c r="F7" s="90" t="str">
        <f>IF(($D7=""),"",VLOOKUP($D7,Συμμετοχες!$A$7:$P$22,3))</f>
        <v>Εργίνη</v>
      </c>
      <c r="G7" s="90"/>
      <c r="H7" s="90" t="str">
        <f>IF(($D7=""),"",VLOOKUP($D7,Συμμετοχες!$A$7:$P$22,4))</f>
        <v>ΗΡΑΚΛΕΙΟ</v>
      </c>
      <c r="I7" s="216"/>
      <c r="J7" s="144"/>
      <c r="K7" s="82"/>
      <c r="L7" s="144"/>
      <c r="M7" s="82"/>
      <c r="N7" s="179"/>
      <c r="O7" s="112"/>
      <c r="P7" s="91"/>
      <c r="Q7" s="274"/>
      <c r="R7" s="119"/>
      <c r="S7" s="306"/>
      <c r="T7" s="303" t="s">
        <v>121</v>
      </c>
    </row>
    <row r="8" spans="1:20" s="38" customFormat="1" ht="9" customHeight="1">
      <c r="A8" s="160"/>
      <c r="B8" s="18"/>
      <c r="C8" s="18"/>
      <c r="D8" s="18"/>
      <c r="E8" s="123"/>
      <c r="F8" s="123"/>
      <c r="G8" s="150"/>
      <c r="H8" s="189" t="s">
        <v>87</v>
      </c>
      <c r="I8" s="117" t="s">
        <v>88</v>
      </c>
      <c r="J8" s="143" t="str">
        <f>UPPER(IF(OR((I8="a"),(I8="as")),E7,IF(OR((I8="b"),(I8="bs")),E9,)))</f>
        <v>ΓΑΡΓΑΝΟΥΡΆΚΗ</v>
      </c>
      <c r="K8" s="159"/>
      <c r="L8" s="144"/>
      <c r="M8" s="82"/>
      <c r="N8" s="179"/>
      <c r="O8" s="112"/>
      <c r="P8" s="91"/>
      <c r="Q8" s="274"/>
      <c r="R8" s="119"/>
      <c r="S8" s="306"/>
      <c r="T8" s="304" t="s">
        <v>121</v>
      </c>
    </row>
    <row r="9" spans="1:20" s="38" customFormat="1" ht="9" customHeight="1">
      <c r="A9" s="160" t="s">
        <v>89</v>
      </c>
      <c r="B9" s="178">
        <f>IF(($D9=""),"",VLOOKUP($D9,Συμμετοχες!$A$7:$P$22,15))</f>
      </c>
      <c r="C9" s="178">
        <f>IF(($D9=""),"",VLOOKUP($D9,Συμμετοχες!$A$7:$P$22,16))</f>
      </c>
      <c r="D9" s="191"/>
      <c r="E9" s="178">
        <f>UPPER(IF(($D9=""),"",VLOOKUP($D9,Συμμετοχες!$A$7:$P$22,2)))</f>
      </c>
      <c r="F9" s="178">
        <f>IF(($D9=""),"",VLOOKUP($D9,Συμμετοχες!$A$7:$P$22,3))</f>
      </c>
      <c r="G9" s="178" t="s">
        <v>90</v>
      </c>
      <c r="H9" s="178">
        <f>IF(($D9=""),"",VLOOKUP($D9,Συμμετοχες!$A$7:$P$22,4))</f>
      </c>
      <c r="I9" s="66"/>
      <c r="J9" s="271"/>
      <c r="K9" s="245"/>
      <c r="L9" s="15"/>
      <c r="M9" s="82"/>
      <c r="N9" s="179"/>
      <c r="O9" s="112"/>
      <c r="P9" s="91"/>
      <c r="Q9" s="274"/>
      <c r="R9" s="119"/>
      <c r="S9" s="306"/>
      <c r="T9" s="304" t="s">
        <v>121</v>
      </c>
    </row>
    <row r="10" spans="1:20" s="38" customFormat="1" ht="9" customHeight="1">
      <c r="A10" s="160"/>
      <c r="B10" s="18"/>
      <c r="C10" s="18"/>
      <c r="D10" s="242"/>
      <c r="E10" s="123"/>
      <c r="F10" s="123"/>
      <c r="G10" s="150"/>
      <c r="H10" s="123"/>
      <c r="I10" s="60"/>
      <c r="J10" s="262" t="s">
        <v>87</v>
      </c>
      <c r="K10" s="284"/>
      <c r="L10" s="143" t="s">
        <v>126</v>
      </c>
      <c r="M10" s="285"/>
      <c r="N10" s="176"/>
      <c r="O10" s="99"/>
      <c r="P10" s="91"/>
      <c r="Q10" s="274"/>
      <c r="R10" s="119"/>
      <c r="S10" s="306"/>
      <c r="T10" s="304" t="s">
        <v>121</v>
      </c>
    </row>
    <row r="11" spans="1:20" s="38" customFormat="1" ht="9" customHeight="1">
      <c r="A11" s="160" t="s">
        <v>91</v>
      </c>
      <c r="B11" s="178">
        <f>IF(($D11=""),"",VLOOKUP($D11,Συμμετοχες!$A$7:$P$22,15))</f>
        <v>0</v>
      </c>
      <c r="C11" s="178">
        <f>IF(($D11=""),"",VLOOKUP($D11,Συμμετοχες!$A$7:$P$22,16))</f>
        <v>0</v>
      </c>
      <c r="D11" s="191">
        <v>8</v>
      </c>
      <c r="E11" s="178" t="str">
        <f>UPPER(IF(($D11=""),"",VLOOKUP($D11,Συμμετοχες!$A$7:$P$22,2)))</f>
        <v>ΜΠΟΤΟΝΆΚΗ</v>
      </c>
      <c r="F11" s="178" t="str">
        <f>IF(($D11=""),"",VLOOKUP($D11,Συμμετοχες!$A$7:$P$22,3))</f>
        <v>Σαρλοτ - Άννα</v>
      </c>
      <c r="G11" s="178"/>
      <c r="H11" s="178" t="str">
        <f>IF(($D11=""),"",VLOOKUP($D11,Συμμετοχες!$A$7:$P$22,4))</f>
        <v>ΣΟΥΔΑ</v>
      </c>
      <c r="I11" s="216"/>
      <c r="J11" s="144"/>
      <c r="K11" s="200"/>
      <c r="L11" s="125" t="s">
        <v>135</v>
      </c>
      <c r="M11" s="225"/>
      <c r="N11" s="40"/>
      <c r="O11" s="99"/>
      <c r="P11" s="91"/>
      <c r="Q11" s="274"/>
      <c r="R11" s="119"/>
      <c r="S11" s="306"/>
      <c r="T11" s="304" t="s">
        <v>121</v>
      </c>
    </row>
    <row r="12" spans="1:20" s="38" customFormat="1" ht="9" customHeight="1">
      <c r="A12" s="160"/>
      <c r="B12" s="18"/>
      <c r="C12" s="18"/>
      <c r="D12" s="242"/>
      <c r="E12" s="123"/>
      <c r="F12" s="123"/>
      <c r="G12" s="150"/>
      <c r="H12" s="189" t="s">
        <v>87</v>
      </c>
      <c r="I12" s="117"/>
      <c r="J12" s="143" t="s">
        <v>122</v>
      </c>
      <c r="K12" s="158"/>
      <c r="L12" s="15"/>
      <c r="M12" s="199"/>
      <c r="N12" s="40"/>
      <c r="O12" s="99"/>
      <c r="P12" s="91"/>
      <c r="Q12" s="274"/>
      <c r="R12" s="119"/>
      <c r="S12" s="306"/>
      <c r="T12" s="304" t="s">
        <v>121</v>
      </c>
    </row>
    <row r="13" spans="1:20" s="38" customFormat="1" ht="9" customHeight="1">
      <c r="A13" s="160" t="s">
        <v>92</v>
      </c>
      <c r="B13" s="178"/>
      <c r="C13" s="178">
        <f>IF(($D13=""),"",VLOOKUP($D13,Συμμετοχες!$A$7:$P$22,16))</f>
        <v>10</v>
      </c>
      <c r="D13" s="191">
        <v>5</v>
      </c>
      <c r="E13" s="178" t="str">
        <f>UPPER(IF(($D13=""),"",VLOOKUP($D13,Συμμετοχες!$A$7:$P$22,2)))</f>
        <v>ΞΕΝΙΚΆΚΗ</v>
      </c>
      <c r="F13" s="178" t="str">
        <f>IF(($D13=""),"",VLOOKUP($D13,Συμμετοχες!$A$7:$P$22,3))</f>
        <v>Ιωάννα</v>
      </c>
      <c r="G13" s="178"/>
      <c r="H13" s="178" t="str">
        <f>IF(($D13=""),"",VLOOKUP($D13,Συμμετοχες!$A$7:$P$22,4))</f>
        <v>ΙΕΡΑΠΕΤΡΑ</v>
      </c>
      <c r="I13" s="276"/>
      <c r="J13" s="125" t="s">
        <v>127</v>
      </c>
      <c r="K13" s="35"/>
      <c r="L13" s="144"/>
      <c r="M13" s="199"/>
      <c r="N13" s="40"/>
      <c r="O13" s="99"/>
      <c r="P13" s="91"/>
      <c r="Q13" s="274"/>
      <c r="R13" s="119"/>
      <c r="S13" s="306"/>
      <c r="T13" s="304" t="s">
        <v>121</v>
      </c>
    </row>
    <row r="14" spans="1:20" s="38" customFormat="1" ht="9" customHeight="1">
      <c r="A14" s="160"/>
      <c r="B14" s="18"/>
      <c r="C14" s="18"/>
      <c r="D14" s="242"/>
      <c r="E14" s="123"/>
      <c r="F14" s="123"/>
      <c r="G14" s="150"/>
      <c r="H14" s="8"/>
      <c r="I14" s="60"/>
      <c r="J14" s="144"/>
      <c r="K14" s="82"/>
      <c r="L14" s="262" t="s">
        <v>87</v>
      </c>
      <c r="M14" s="284"/>
      <c r="N14" s="143" t="s">
        <v>126</v>
      </c>
      <c r="O14" s="285"/>
      <c r="P14" s="91"/>
      <c r="Q14" s="274"/>
      <c r="R14" s="119"/>
      <c r="S14" s="306"/>
      <c r="T14" s="304" t="s">
        <v>121</v>
      </c>
    </row>
    <row r="15" spans="1:20" s="38" customFormat="1" ht="9" customHeight="1">
      <c r="A15" s="290" t="s">
        <v>93</v>
      </c>
      <c r="B15" s="178"/>
      <c r="C15" s="178">
        <f>IF(($D15=""),"",VLOOKUP($D15,Συμμετοχες!$A$7:$P$22,16))</f>
        <v>40</v>
      </c>
      <c r="D15" s="191">
        <v>3</v>
      </c>
      <c r="E15" s="90" t="str">
        <f>UPPER(IF(($D15=""),"",VLOOKUP($D15,Συμμετοχες!$A$7:$P$22,2)))</f>
        <v>ΠΑΠΑΔΆΚΗ</v>
      </c>
      <c r="F15" s="90" t="str">
        <f>IF(($D15=""),"",VLOOKUP($D15,Συμμετοχες!$A$7:$P$22,3))</f>
        <v>Παρασκευή</v>
      </c>
      <c r="G15" s="90"/>
      <c r="H15" s="90" t="str">
        <f>IF(($D15=""),"",VLOOKUP($D15,Συμμετοχες!$A$7:$P$22,4))</f>
        <v>ΗΡΑΚΛΕΙΟ</v>
      </c>
      <c r="I15" s="44"/>
      <c r="J15" s="144"/>
      <c r="K15" s="82"/>
      <c r="L15" s="144"/>
      <c r="M15" s="199"/>
      <c r="N15" s="125" t="s">
        <v>134</v>
      </c>
      <c r="O15" s="225"/>
      <c r="P15" s="213"/>
      <c r="Q15" s="274"/>
      <c r="R15" s="119"/>
      <c r="S15" s="306"/>
      <c r="T15" s="304" t="s">
        <v>121</v>
      </c>
    </row>
    <row r="16" spans="1:20" s="38" customFormat="1" ht="9" customHeight="1">
      <c r="A16" s="160"/>
      <c r="B16" s="18"/>
      <c r="C16" s="18"/>
      <c r="D16" s="242"/>
      <c r="E16" s="123"/>
      <c r="F16" s="123"/>
      <c r="G16" s="150"/>
      <c r="H16" s="189" t="s">
        <v>87</v>
      </c>
      <c r="I16" s="117" t="s">
        <v>88</v>
      </c>
      <c r="J16" s="143" t="str">
        <f>UPPER(IF(OR((I16="a"),(I16="as")),E15,IF(OR((I16="b"),(I16="bs")),E17,)))</f>
        <v>ΠΑΠΑΔΆΚΗ</v>
      </c>
      <c r="K16" s="159"/>
      <c r="L16" s="144"/>
      <c r="M16" s="199"/>
      <c r="N16" s="40"/>
      <c r="O16" s="199"/>
      <c r="P16" s="213"/>
      <c r="Q16" s="274"/>
      <c r="R16" s="119"/>
      <c r="S16" s="306"/>
      <c r="T16" s="305" t="s">
        <v>121</v>
      </c>
    </row>
    <row r="17" spans="1:20" s="38" customFormat="1" ht="9" customHeight="1">
      <c r="A17" s="160" t="s">
        <v>94</v>
      </c>
      <c r="B17" s="178"/>
      <c r="C17" s="178">
        <f>IF(($D17=""),"",VLOOKUP($D17,Συμμετοχες!$A$7:$P$22,16))</f>
      </c>
      <c r="D17" s="191"/>
      <c r="E17" s="178">
        <f>UPPER(IF(($D17=""),"",VLOOKUP($D17,Συμμετοχες!$A$7:$P$22,2)))</f>
      </c>
      <c r="F17" s="178">
        <f>IF(($D17=""),"",VLOOKUP($D17,Συμμετοχες!$A$7:$P$22,3))</f>
      </c>
      <c r="G17" s="178" t="s">
        <v>90</v>
      </c>
      <c r="H17" s="178">
        <f>IF(($D17=""),"",VLOOKUP($D17,Συμμετοχες!$A$7:$P$22,4))</f>
      </c>
      <c r="I17" s="66"/>
      <c r="J17" s="125"/>
      <c r="K17" s="245"/>
      <c r="L17" s="15"/>
      <c r="M17" s="199"/>
      <c r="N17" s="40"/>
      <c r="O17" s="199"/>
      <c r="P17" s="213"/>
      <c r="Q17" s="274"/>
      <c r="R17" s="119"/>
      <c r="T17" s="237"/>
    </row>
    <row r="18" spans="1:18" s="38" customFormat="1" ht="9" customHeight="1">
      <c r="A18" s="160"/>
      <c r="B18" s="18"/>
      <c r="C18" s="18"/>
      <c r="D18" s="242"/>
      <c r="E18" s="123"/>
      <c r="F18" s="123"/>
      <c r="G18" s="150"/>
      <c r="H18" s="123"/>
      <c r="I18" s="60"/>
      <c r="J18" s="262" t="s">
        <v>87</v>
      </c>
      <c r="K18" s="284"/>
      <c r="L18" s="143" t="s">
        <v>125</v>
      </c>
      <c r="M18" s="278"/>
      <c r="N18" s="40"/>
      <c r="O18" s="199"/>
      <c r="P18" s="213"/>
      <c r="Q18" s="274"/>
      <c r="R18" s="119"/>
    </row>
    <row r="19" spans="1:18" s="38" customFormat="1" ht="9" customHeight="1">
      <c r="A19" s="160" t="s">
        <v>95</v>
      </c>
      <c r="B19" s="178"/>
      <c r="C19" s="178">
        <f>IF(($D19=""),"",VLOOKUP($D19,Συμμετοχες!$A$7:$P$22,16))</f>
        <v>0</v>
      </c>
      <c r="D19" s="191">
        <v>10</v>
      </c>
      <c r="E19" s="178" t="str">
        <f>UPPER(IF(($D19=""),"",VLOOKUP($D19,Συμμετοχες!$A$7:$P$22,2)))</f>
        <v>ΠΑΠΑΝΆΝΟΥ</v>
      </c>
      <c r="F19" s="178" t="str">
        <f>IF(($D19=""),"",VLOOKUP($D19,Συμμετοχες!$A$7:$P$22,3))</f>
        <v>Ελένη</v>
      </c>
      <c r="G19" s="178"/>
      <c r="H19" s="178" t="str">
        <f>IF(($D19=""),"",VLOOKUP($D19,Συμμετοχες!$A$7:$P$22,4))</f>
        <v>ΗΡΑΚΛΕΙΟ</v>
      </c>
      <c r="I19" s="216"/>
      <c r="J19" s="144"/>
      <c r="K19" s="200"/>
      <c r="L19" s="125" t="s">
        <v>128</v>
      </c>
      <c r="M19" s="198"/>
      <c r="N19" s="176"/>
      <c r="O19" s="199"/>
      <c r="P19" s="213"/>
      <c r="Q19" s="274"/>
      <c r="R19" s="119"/>
    </row>
    <row r="20" spans="1:18" s="38" customFormat="1" ht="9" customHeight="1">
      <c r="A20" s="160"/>
      <c r="B20" s="18"/>
      <c r="C20" s="18"/>
      <c r="D20" s="18"/>
      <c r="E20" s="123"/>
      <c r="F20" s="123"/>
      <c r="G20" s="150"/>
      <c r="H20" s="189" t="s">
        <v>87</v>
      </c>
      <c r="I20" s="117" t="s">
        <v>88</v>
      </c>
      <c r="J20" s="143" t="str">
        <f>UPPER(IF(OR((I20="a"),(I20="as")),E19,IF(OR((I20="b"),(I20="bs")),E21,)))</f>
        <v>ΠΑΠΑΝΆΝΟΥ</v>
      </c>
      <c r="K20" s="158"/>
      <c r="L20" s="15"/>
      <c r="M20" s="99"/>
      <c r="N20" s="176"/>
      <c r="O20" s="199"/>
      <c r="P20" s="213"/>
      <c r="Q20" s="274"/>
      <c r="R20" s="119"/>
    </row>
    <row r="21" spans="1:18" s="38" customFormat="1" ht="9" customHeight="1">
      <c r="A21" s="160" t="s">
        <v>96</v>
      </c>
      <c r="B21" s="178"/>
      <c r="C21" s="178">
        <f>IF(($D21=""),"",VLOOKUP($D21,Συμμετοχες!$A$7:$P$22,16))</f>
      </c>
      <c r="D21" s="191"/>
      <c r="E21" s="178">
        <f>UPPER(IF(($D21=""),"",VLOOKUP($D21,Συμμετοχες!$A$7:$P$22,2)))</f>
      </c>
      <c r="F21" s="178">
        <f>IF(($D21=""),"",VLOOKUP($D21,Συμμετοχες!$A$7:$P$22,3))</f>
      </c>
      <c r="G21" s="178" t="s">
        <v>90</v>
      </c>
      <c r="H21" s="178">
        <f>IF(($D21=""),"",VLOOKUP($D21,Συμμετοχες!$A$7:$P$22,4))</f>
      </c>
      <c r="I21" s="276"/>
      <c r="J21" s="125"/>
      <c r="K21" s="35"/>
      <c r="L21" s="144"/>
      <c r="M21" s="99"/>
      <c r="N21" s="176"/>
      <c r="O21" s="199"/>
      <c r="P21" s="213"/>
      <c r="Q21" s="274"/>
      <c r="R21" s="119"/>
    </row>
    <row r="22" spans="1:18" s="38" customFormat="1" ht="9" customHeight="1">
      <c r="A22" s="160"/>
      <c r="B22" s="18"/>
      <c r="C22" s="18"/>
      <c r="D22" s="18"/>
      <c r="E22" s="8"/>
      <c r="F22" s="8"/>
      <c r="G22" s="129"/>
      <c r="H22" s="8"/>
      <c r="I22" s="60"/>
      <c r="J22" s="144"/>
      <c r="K22" s="82"/>
      <c r="L22" s="144"/>
      <c r="M22" s="99"/>
      <c r="N22" s="262" t="s">
        <v>87</v>
      </c>
      <c r="O22" s="284"/>
      <c r="P22" s="143" t="s">
        <v>123</v>
      </c>
      <c r="Q22" s="285"/>
      <c r="R22" s="119"/>
    </row>
    <row r="23" spans="1:18" s="38" customFormat="1" ht="9" customHeight="1">
      <c r="A23" s="160" t="s">
        <v>97</v>
      </c>
      <c r="B23" s="178"/>
      <c r="C23" s="178">
        <f>IF(($D23=""),"",VLOOKUP($D23,Συμμετοχες!$A$7:$P$22,16))</f>
        <v>0</v>
      </c>
      <c r="D23" s="191">
        <v>6</v>
      </c>
      <c r="E23" s="178" t="str">
        <f>UPPER(IF(($D23=""),"",VLOOKUP($D23,Συμμετοχες!$A$7:$P$22,2)))</f>
        <v>ΚΑΡΟΠΟΎΛΟΥ</v>
      </c>
      <c r="F23" s="178" t="str">
        <f>IF(($D23=""),"",VLOOKUP($D23,Συμμετοχες!$A$7:$P$22,3))</f>
        <v>Μαρία - Αγάπη</v>
      </c>
      <c r="G23" s="178"/>
      <c r="H23" s="178" t="str">
        <f>IF(($D23=""),"",VLOOKUP($D23,Συμμετοχες!$A$7:$P$22,4))</f>
        <v>ΣΟΥΔΑ</v>
      </c>
      <c r="I23" s="216"/>
      <c r="J23" s="144"/>
      <c r="K23" s="82"/>
      <c r="L23" s="144"/>
      <c r="M23" s="99"/>
      <c r="N23" s="144"/>
      <c r="O23" s="199"/>
      <c r="P23" s="125" t="s">
        <v>133</v>
      </c>
      <c r="Q23" s="198"/>
      <c r="R23" s="119"/>
    </row>
    <row r="24" spans="1:18" s="38" customFormat="1" ht="9" customHeight="1">
      <c r="A24" s="160"/>
      <c r="B24" s="18"/>
      <c r="C24" s="18"/>
      <c r="D24" s="18"/>
      <c r="E24" s="123"/>
      <c r="F24" s="123"/>
      <c r="G24" s="150"/>
      <c r="H24" s="189" t="s">
        <v>87</v>
      </c>
      <c r="I24" s="117"/>
      <c r="J24" s="143" t="s">
        <v>123</v>
      </c>
      <c r="K24" s="159"/>
      <c r="L24" s="144"/>
      <c r="M24" s="99"/>
      <c r="N24" s="176"/>
      <c r="O24" s="199"/>
      <c r="P24" s="213"/>
      <c r="Q24" s="274"/>
      <c r="R24" s="119"/>
    </row>
    <row r="25" spans="1:18" s="38" customFormat="1" ht="9" customHeight="1">
      <c r="A25" s="160" t="s">
        <v>98</v>
      </c>
      <c r="B25" s="178">
        <f>IF(($D25=""),"",VLOOKUP($D25,Συμμετοχες!$A$7:$P$22,15))</f>
        <v>0</v>
      </c>
      <c r="C25" s="178">
        <f>IF(($D25=""),"",VLOOKUP($D25,Συμμετοχες!$A$7:$P$22,16))</f>
        <v>0</v>
      </c>
      <c r="D25" s="191">
        <v>9</v>
      </c>
      <c r="E25" s="178" t="str">
        <f>UPPER(IF(($D25=""),"",VLOOKUP($D25,Συμμετοχες!$A$7:$P$22,2)))</f>
        <v>ΘΕΟΔΩΡΆΚΗ</v>
      </c>
      <c r="F25" s="178" t="str">
        <f>IF(($D25=""),"",VLOOKUP($D25,Συμμετοχες!$A$7:$P$22,3))</f>
        <v>Μαρίνα</v>
      </c>
      <c r="G25" s="178"/>
      <c r="H25" s="178" t="str">
        <f>IF(($D25=""),"",VLOOKUP($D25,Συμμετοχες!$A$7:$P$22,4))</f>
        <v>ΗΡΑΚΛΕΙΟ</v>
      </c>
      <c r="I25" s="66"/>
      <c r="J25" s="125" t="s">
        <v>129</v>
      </c>
      <c r="K25" s="245"/>
      <c r="L25" s="15"/>
      <c r="M25" s="99"/>
      <c r="N25" s="176"/>
      <c r="O25" s="199"/>
      <c r="P25" s="213"/>
      <c r="Q25" s="274"/>
      <c r="R25" s="119"/>
    </row>
    <row r="26" spans="1:18" s="38" customFormat="1" ht="9" customHeight="1">
      <c r="A26" s="160"/>
      <c r="B26" s="18"/>
      <c r="C26" s="18"/>
      <c r="D26" s="242"/>
      <c r="E26" s="123"/>
      <c r="F26" s="123"/>
      <c r="G26" s="150"/>
      <c r="H26" s="123"/>
      <c r="I26" s="60"/>
      <c r="J26" s="262" t="s">
        <v>87</v>
      </c>
      <c r="K26" s="284"/>
      <c r="L26" s="143" t="s">
        <v>123</v>
      </c>
      <c r="M26" s="285"/>
      <c r="N26" s="176"/>
      <c r="O26" s="199"/>
      <c r="P26" s="213"/>
      <c r="Q26" s="274"/>
      <c r="R26" s="119"/>
    </row>
    <row r="27" spans="1:18" s="38" customFormat="1" ht="9" customHeight="1">
      <c r="A27" s="160" t="s">
        <v>99</v>
      </c>
      <c r="B27" s="178">
        <f>IF(($D27=""),"",VLOOKUP($D27,Συμμετοχες!$A$7:$P$22,15))</f>
      </c>
      <c r="C27" s="178">
        <f>IF(($D27=""),"",VLOOKUP($D27,Συμμετοχες!$A$7:$P$22,16))</f>
      </c>
      <c r="D27" s="191"/>
      <c r="E27" s="178">
        <f>UPPER(IF(($D27=""),"",VLOOKUP($D27,Συμμετοχες!$A$7:$P$22,2)))</f>
      </c>
      <c r="F27" s="178">
        <f>IF(($D27=""),"",VLOOKUP($D27,Συμμετοχες!$A$7:$P$22,3))</f>
      </c>
      <c r="G27" s="178" t="s">
        <v>90</v>
      </c>
      <c r="H27" s="178">
        <f>IF(($D27=""),"",VLOOKUP($D27,Συμμετοχες!$A$7:$P$22,4))</f>
      </c>
      <c r="I27" s="216"/>
      <c r="J27" s="144"/>
      <c r="K27" s="200"/>
      <c r="L27" s="307" t="s">
        <v>130</v>
      </c>
      <c r="M27" s="225"/>
      <c r="N27" s="40"/>
      <c r="O27" s="199"/>
      <c r="P27" s="213"/>
      <c r="Q27" s="274"/>
      <c r="R27" s="119"/>
    </row>
    <row r="28" spans="1:18" s="38" customFormat="1" ht="9" customHeight="1">
      <c r="A28" s="290"/>
      <c r="B28" s="18"/>
      <c r="C28" s="18"/>
      <c r="D28" s="242"/>
      <c r="E28" s="123"/>
      <c r="F28" s="123"/>
      <c r="G28" s="150"/>
      <c r="H28" s="189" t="s">
        <v>87</v>
      </c>
      <c r="I28" s="117" t="s">
        <v>100</v>
      </c>
      <c r="J28" s="143" t="str">
        <f>UPPER(IF(OR((I28="a"),(I28="as")),E27,IF(OR((I28="b"),(I28="bs")),E29,)))</f>
        <v>ΞΑΝΘΟΠΟΥΛΟΥ</v>
      </c>
      <c r="K28" s="158"/>
      <c r="L28" s="15"/>
      <c r="M28" s="199"/>
      <c r="N28" s="40"/>
      <c r="O28" s="199"/>
      <c r="P28" s="213"/>
      <c r="Q28" s="274"/>
      <c r="R28" s="119"/>
    </row>
    <row r="29" spans="1:18" s="38" customFormat="1" ht="9" customHeight="1">
      <c r="A29" s="290" t="s">
        <v>101</v>
      </c>
      <c r="B29" s="178"/>
      <c r="C29" s="178">
        <f>IF(($D29=""),"",VLOOKUP($D29,Συμμετοχες!$A$7:$P$22,16))</f>
        <v>20</v>
      </c>
      <c r="D29" s="191">
        <v>4</v>
      </c>
      <c r="E29" s="90" t="str">
        <f>UPPER(IF(($D29=""),"",VLOOKUP($D29,Συμμετοχες!$A$7:$P$22,2)))</f>
        <v>ΞΑΝΘΟΠΟΥΛΟΥ</v>
      </c>
      <c r="F29" s="90" t="str">
        <f>IF(($D29=""),"",VLOOKUP($D29,Συμμετοχες!$A$7:$P$22,3))</f>
        <v>Μπέτυ</v>
      </c>
      <c r="G29" s="90"/>
      <c r="H29" s="90" t="str">
        <f>IF(($D29=""),"",VLOOKUP($D29,Συμμετοχες!$A$7:$P$22,4))</f>
        <v>ΗΡΑΚΛΕΙΟ</v>
      </c>
      <c r="I29" s="276"/>
      <c r="J29" s="125"/>
      <c r="K29" s="35"/>
      <c r="L29" s="144"/>
      <c r="M29" s="199"/>
      <c r="N29" s="40"/>
      <c r="O29" s="199"/>
      <c r="P29" s="213"/>
      <c r="Q29" s="274"/>
      <c r="R29" s="119"/>
    </row>
    <row r="30" spans="1:18" s="38" customFormat="1" ht="9" customHeight="1">
      <c r="A30" s="160"/>
      <c r="B30" s="18"/>
      <c r="C30" s="18"/>
      <c r="D30" s="242"/>
      <c r="E30" s="123"/>
      <c r="F30" s="123"/>
      <c r="G30" s="150"/>
      <c r="H30" s="8"/>
      <c r="I30" s="60"/>
      <c r="J30" s="144"/>
      <c r="K30" s="82"/>
      <c r="L30" s="262" t="s">
        <v>87</v>
      </c>
      <c r="M30" s="284"/>
      <c r="N30" s="143" t="s">
        <v>123</v>
      </c>
      <c r="O30" s="278"/>
      <c r="P30" s="213"/>
      <c r="Q30" s="274"/>
      <c r="R30" s="119"/>
    </row>
    <row r="31" spans="1:18" s="38" customFormat="1" ht="9" customHeight="1">
      <c r="A31" s="160" t="s">
        <v>102</v>
      </c>
      <c r="B31" s="178"/>
      <c r="C31" s="178">
        <f>IF(($D31=""),"",VLOOKUP($D31,Συμμετοχες!$A$7:$P$22,16))</f>
      </c>
      <c r="D31" s="191"/>
      <c r="E31" s="178">
        <f>UPPER(IF(($D31=""),"",VLOOKUP($D31,Συμμετοχες!$A$7:$P$22,2)))</f>
      </c>
      <c r="F31" s="178">
        <f>IF(($D31=""),"",VLOOKUP($D31,Συμμετοχες!$A$7:$P$22,3))</f>
      </c>
      <c r="G31" s="178" t="s">
        <v>90</v>
      </c>
      <c r="H31" s="178">
        <f>IF(($D31=""),"",VLOOKUP($D31,Συμμετοχες!$A$7:$P$22,4))</f>
      </c>
      <c r="I31" s="44"/>
      <c r="J31" s="144"/>
      <c r="K31" s="82"/>
      <c r="L31" s="144"/>
      <c r="M31" s="199"/>
      <c r="N31" s="125" t="s">
        <v>132</v>
      </c>
      <c r="O31" s="198"/>
      <c r="P31" s="91"/>
      <c r="Q31" s="274"/>
      <c r="R31" s="119"/>
    </row>
    <row r="32" spans="1:18" s="38" customFormat="1" ht="9" customHeight="1">
      <c r="A32" s="160"/>
      <c r="B32" s="18"/>
      <c r="C32" s="18"/>
      <c r="D32" s="242"/>
      <c r="E32" s="123"/>
      <c r="F32" s="123"/>
      <c r="G32" s="150"/>
      <c r="H32" s="189" t="s">
        <v>87</v>
      </c>
      <c r="I32" s="117" t="s">
        <v>100</v>
      </c>
      <c r="J32" s="143" t="str">
        <f>UPPER(IF(OR((I32="a"),(I32="as")),E31,IF(OR((I32="b"),(I32="bs")),E33,)))</f>
        <v>ΟΕΡΦΑΝΟΥΔΆΚΗ</v>
      </c>
      <c r="K32" s="159"/>
      <c r="L32" s="144"/>
      <c r="M32" s="199"/>
      <c r="N32" s="40"/>
      <c r="O32" s="99"/>
      <c r="P32" s="91"/>
      <c r="Q32" s="274"/>
      <c r="R32" s="119"/>
    </row>
    <row r="33" spans="1:18" s="38" customFormat="1" ht="9" customHeight="1">
      <c r="A33" s="160" t="s">
        <v>103</v>
      </c>
      <c r="B33" s="178">
        <f>IF(($D33=""),"",VLOOKUP($D33,Συμμετοχες!$A$7:$P$22,15))</f>
        <v>0</v>
      </c>
      <c r="C33" s="178">
        <f>IF(($D33=""),"",VLOOKUP($D33,Συμμετοχες!$A$7:$P$22,16))</f>
        <v>0</v>
      </c>
      <c r="D33" s="191">
        <v>7</v>
      </c>
      <c r="E33" s="178" t="str">
        <f>UPPER(IF(($D33=""),"",VLOOKUP($D33,Συμμετοχες!$A$7:$P$22,2)))</f>
        <v>ΟΕΡΦΑΝΟΥΔΆΚΗ</v>
      </c>
      <c r="F33" s="178" t="str">
        <f>IF(($D33=""),"",VLOOKUP($D33,Συμμετοχες!$A$7:$P$22,3))</f>
        <v>Ευαγγελία</v>
      </c>
      <c r="G33" s="178"/>
      <c r="H33" s="178" t="str">
        <f>IF(($D33=""),"",VLOOKUP($D33,Συμμετοχες!$A$7:$P$22,4))</f>
        <v>ΣΟΥΔΑ</v>
      </c>
      <c r="I33" s="66"/>
      <c r="J33" s="125"/>
      <c r="K33" s="245"/>
      <c r="L33" s="15"/>
      <c r="M33" s="199"/>
      <c r="N33" s="40"/>
      <c r="O33" s="99"/>
      <c r="P33" s="91"/>
      <c r="Q33" s="274"/>
      <c r="R33" s="119"/>
    </row>
    <row r="34" spans="1:18" s="38" customFormat="1" ht="9" customHeight="1">
      <c r="A34" s="160"/>
      <c r="B34" s="18"/>
      <c r="C34" s="18"/>
      <c r="D34" s="242"/>
      <c r="E34" s="123"/>
      <c r="F34" s="123"/>
      <c r="G34" s="150"/>
      <c r="H34" s="123"/>
      <c r="I34" s="60"/>
      <c r="J34" s="262" t="s">
        <v>87</v>
      </c>
      <c r="K34" s="284"/>
      <c r="L34" s="143" t="s">
        <v>124</v>
      </c>
      <c r="M34" s="278"/>
      <c r="N34" s="40"/>
      <c r="O34" s="99"/>
      <c r="P34" s="91"/>
      <c r="Q34" s="274"/>
      <c r="R34" s="119"/>
    </row>
    <row r="35" spans="1:18" s="38" customFormat="1" ht="9" customHeight="1">
      <c r="A35" s="160" t="s">
        <v>104</v>
      </c>
      <c r="B35" s="178">
        <f>IF(($D35=""),"",VLOOKUP($D35,Συμμετοχες!$A$7:$P$22,15))</f>
      </c>
      <c r="C35" s="178">
        <f>IF(($D35=""),"",VLOOKUP($D35,Συμμετοχες!$A$7:$P$22,16))</f>
      </c>
      <c r="D35" s="191"/>
      <c r="E35" s="178">
        <f>UPPER(IF(($D35=""),"",VLOOKUP($D35,Συμμετοχες!$A$7:$P$22,2)))</f>
      </c>
      <c r="F35" s="178">
        <f>IF(($D35=""),"",VLOOKUP($D35,Συμμετοχες!$A$7:$P$22,3))</f>
      </c>
      <c r="G35" s="178" t="s">
        <v>90</v>
      </c>
      <c r="H35" s="178">
        <f>IF(($D35=""),"",VLOOKUP($D35,Συμμετοχες!$A$7:$P$22,4))</f>
      </c>
      <c r="I35" s="216"/>
      <c r="J35" s="144"/>
      <c r="K35" s="200"/>
      <c r="L35" s="125" t="s">
        <v>131</v>
      </c>
      <c r="M35" s="198"/>
      <c r="N35" s="176"/>
      <c r="O35" s="99"/>
      <c r="P35" s="91"/>
      <c r="Q35" s="274"/>
      <c r="R35" s="119"/>
    </row>
    <row r="36" spans="1:18" s="38" customFormat="1" ht="9" customHeight="1">
      <c r="A36" s="160"/>
      <c r="B36" s="18"/>
      <c r="C36" s="18"/>
      <c r="D36" s="18"/>
      <c r="E36" s="123"/>
      <c r="F36" s="123"/>
      <c r="G36" s="150"/>
      <c r="H36" s="189" t="s">
        <v>87</v>
      </c>
      <c r="I36" s="117" t="s">
        <v>100</v>
      </c>
      <c r="J36" s="143" t="str">
        <f>UPPER(IF(OR((I36="a"),(I36="as")),E35,IF(OR((I36="b"),(I36="bs")),E37,)))</f>
        <v>ΜΙΧΕΛΙΔΆΚΗ</v>
      </c>
      <c r="K36" s="158"/>
      <c r="L36" s="15"/>
      <c r="M36" s="99"/>
      <c r="N36" s="176"/>
      <c r="O36" s="99"/>
      <c r="P36" s="91"/>
      <c r="Q36" s="274"/>
      <c r="R36" s="119"/>
    </row>
    <row r="37" spans="1:18" s="38" customFormat="1" ht="9" customHeight="1">
      <c r="A37" s="290" t="s">
        <v>105</v>
      </c>
      <c r="B37" s="178"/>
      <c r="C37" s="178">
        <f>IF(($D37=""),"",VLOOKUP($D37,Συμμετοχες!$A$7:$P$22,16))</f>
        <v>60</v>
      </c>
      <c r="D37" s="191">
        <v>2</v>
      </c>
      <c r="E37" s="90" t="str">
        <f>UPPER(IF(($D37=""),"",VLOOKUP($D37,Συμμετοχες!$A$7:$P$22,2)))</f>
        <v>ΜΙΧΕΛΙΔΆΚΗ</v>
      </c>
      <c r="F37" s="90" t="str">
        <f>IF(($D37=""),"",VLOOKUP($D37,Συμμετοχες!$A$7:$P$22,3))</f>
        <v>Ίρμη</v>
      </c>
      <c r="G37" s="178"/>
      <c r="H37" s="90" t="str">
        <f>IF(($D37=""),"",VLOOKUP($D37,Συμμετοχες!$A$7:$P$22,4))</f>
        <v>ΗΡΑΚΛΕΙΟ</v>
      </c>
      <c r="I37" s="276"/>
      <c r="J37" s="125"/>
      <c r="K37" s="35"/>
      <c r="L37" s="144"/>
      <c r="M37" s="99"/>
      <c r="N37" s="176"/>
      <c r="O37" s="99"/>
      <c r="P37" s="91"/>
      <c r="Q37" s="274"/>
      <c r="R37" s="119"/>
    </row>
    <row r="38" spans="1:18" s="38" customFormat="1" ht="9" customHeight="1">
      <c r="A38" s="287"/>
      <c r="B38" s="18"/>
      <c r="C38" s="18"/>
      <c r="D38" s="18"/>
      <c r="E38" s="8"/>
      <c r="F38" s="8"/>
      <c r="G38" s="129"/>
      <c r="H38" s="123"/>
      <c r="I38" s="60"/>
      <c r="J38" s="144"/>
      <c r="K38" s="82"/>
      <c r="L38" s="144"/>
      <c r="M38" s="99"/>
      <c r="N38" s="176"/>
      <c r="O38" s="99"/>
      <c r="P38" s="91"/>
      <c r="Q38" s="274"/>
      <c r="R38" s="119"/>
    </row>
    <row r="39" spans="1:18" s="38" customFormat="1" ht="9" customHeight="1">
      <c r="A39" s="110"/>
      <c r="B39" s="144"/>
      <c r="C39" s="144"/>
      <c r="D39" s="156"/>
      <c r="E39" s="144"/>
      <c r="F39" s="144"/>
      <c r="G39" s="144"/>
      <c r="H39" s="144"/>
      <c r="I39" s="9"/>
      <c r="J39" s="144"/>
      <c r="K39" s="82"/>
      <c r="L39" s="144"/>
      <c r="M39" s="99"/>
      <c r="N39" s="176"/>
      <c r="O39" s="99"/>
      <c r="P39" s="91"/>
      <c r="Q39" s="274"/>
      <c r="R39" s="119"/>
    </row>
    <row r="40" spans="1:18" s="38" customFormat="1" ht="9" customHeight="1">
      <c r="A40" s="287"/>
      <c r="B40" s="156"/>
      <c r="C40" s="156"/>
      <c r="D40" s="156"/>
      <c r="E40" s="144"/>
      <c r="F40" s="144"/>
      <c r="H40" s="177"/>
      <c r="I40" s="9"/>
      <c r="J40" s="144"/>
      <c r="K40" s="82"/>
      <c r="L40" s="144"/>
      <c r="M40" s="99"/>
      <c r="N40" s="176"/>
      <c r="O40" s="99"/>
      <c r="P40" s="91"/>
      <c r="Q40" s="274"/>
      <c r="R40" s="119"/>
    </row>
    <row r="41" spans="1:18" s="38" customFormat="1" ht="9" customHeight="1">
      <c r="A41" s="287"/>
      <c r="B41" s="144"/>
      <c r="C41" s="144"/>
      <c r="D41" s="156"/>
      <c r="E41" s="144"/>
      <c r="F41" s="144"/>
      <c r="G41" s="144"/>
      <c r="H41" s="144"/>
      <c r="I41" s="9"/>
      <c r="J41" s="144"/>
      <c r="K41" s="258"/>
      <c r="L41" s="144"/>
      <c r="M41" s="99"/>
      <c r="N41" s="176"/>
      <c r="O41" s="99"/>
      <c r="P41" s="91"/>
      <c r="Q41" s="274"/>
      <c r="R41" s="119"/>
    </row>
    <row r="42" spans="1:18" s="38" customFormat="1" ht="9" customHeight="1">
      <c r="A42" s="287"/>
      <c r="B42" s="156"/>
      <c r="C42" s="156"/>
      <c r="D42" s="156"/>
      <c r="E42" s="144"/>
      <c r="F42" s="144"/>
      <c r="H42" s="144"/>
      <c r="I42" s="9"/>
      <c r="J42" s="177"/>
      <c r="K42" s="9"/>
      <c r="L42" s="144"/>
      <c r="M42" s="99"/>
      <c r="N42" s="176"/>
      <c r="O42" s="99"/>
      <c r="P42" s="91"/>
      <c r="Q42" s="274"/>
      <c r="R42" s="119"/>
    </row>
    <row r="43" spans="1:18" s="38" customFormat="1" ht="9" customHeight="1">
      <c r="A43" s="287"/>
      <c r="B43" s="144"/>
      <c r="C43" s="144"/>
      <c r="D43" s="156"/>
      <c r="E43" s="144"/>
      <c r="F43" s="144"/>
      <c r="G43" s="144"/>
      <c r="H43" s="144"/>
      <c r="I43" s="9"/>
      <c r="J43" s="144"/>
      <c r="K43" s="82"/>
      <c r="L43" s="144"/>
      <c r="M43" s="99"/>
      <c r="N43" s="176"/>
      <c r="O43" s="99"/>
      <c r="P43" s="91"/>
      <c r="Q43" s="274"/>
      <c r="R43" s="57"/>
    </row>
    <row r="44" spans="1:18" s="38" customFormat="1" ht="9" customHeight="1">
      <c r="A44" s="287"/>
      <c r="B44" s="156"/>
      <c r="C44" s="156"/>
      <c r="D44" s="156"/>
      <c r="E44" s="144"/>
      <c r="F44" s="144"/>
      <c r="H44" s="177"/>
      <c r="I44" s="9"/>
      <c r="J44" s="144"/>
      <c r="K44" s="82"/>
      <c r="L44" s="144"/>
      <c r="M44" s="99"/>
      <c r="N44" s="176"/>
      <c r="O44" s="99"/>
      <c r="P44" s="91"/>
      <c r="Q44" s="274"/>
      <c r="R44" s="119"/>
    </row>
    <row r="45" spans="1:18" s="38" customFormat="1" ht="9" customHeight="1">
      <c r="A45" s="287"/>
      <c r="B45" s="144"/>
      <c r="C45" s="144"/>
      <c r="D45" s="156"/>
      <c r="E45" s="144"/>
      <c r="F45" s="144"/>
      <c r="G45" s="144"/>
      <c r="H45" s="144"/>
      <c r="I45" s="9"/>
      <c r="J45" s="144"/>
      <c r="K45" s="82"/>
      <c r="L45" s="144"/>
      <c r="M45" s="99"/>
      <c r="N45" s="176"/>
      <c r="O45" s="99"/>
      <c r="P45" s="91"/>
      <c r="Q45" s="274"/>
      <c r="R45" s="119"/>
    </row>
    <row r="46" spans="1:18" s="38" customFormat="1" ht="9" customHeight="1">
      <c r="A46" s="287"/>
      <c r="B46" s="156"/>
      <c r="C46" s="156"/>
      <c r="D46" s="156"/>
      <c r="E46" s="144"/>
      <c r="F46" s="144"/>
      <c r="H46" s="144"/>
      <c r="I46" s="9"/>
      <c r="J46" s="144"/>
      <c r="K46" s="82"/>
      <c r="L46" s="177"/>
      <c r="M46" s="9"/>
      <c r="N46" s="144"/>
      <c r="O46" s="99"/>
      <c r="P46" s="91"/>
      <c r="Q46" s="274"/>
      <c r="R46" s="119"/>
    </row>
    <row r="47" spans="1:18" s="38" customFormat="1" ht="9" customHeight="1">
      <c r="A47" s="287"/>
      <c r="B47" s="144"/>
      <c r="C47" s="144"/>
      <c r="D47" s="156"/>
      <c r="E47" s="144"/>
      <c r="F47" s="144"/>
      <c r="G47" s="144"/>
      <c r="H47" s="144"/>
      <c r="I47" s="9"/>
      <c r="J47" s="144"/>
      <c r="K47" s="82"/>
      <c r="L47" s="144"/>
      <c r="M47" s="99"/>
      <c r="N47" s="144"/>
      <c r="O47" s="99"/>
      <c r="P47" s="91"/>
      <c r="Q47" s="274"/>
      <c r="R47" s="119"/>
    </row>
    <row r="48" spans="1:18" s="38" customFormat="1" ht="9" customHeight="1">
      <c r="A48" s="287"/>
      <c r="B48" s="156"/>
      <c r="C48" s="156"/>
      <c r="D48" s="156"/>
      <c r="E48" s="144"/>
      <c r="F48" s="144"/>
      <c r="H48" s="177"/>
      <c r="I48" s="9"/>
      <c r="J48" s="144"/>
      <c r="K48" s="82"/>
      <c r="L48" s="144"/>
      <c r="M48" s="99"/>
      <c r="N48" s="176"/>
      <c r="O48" s="99"/>
      <c r="P48" s="91"/>
      <c r="Q48" s="274"/>
      <c r="R48" s="119"/>
    </row>
    <row r="49" spans="1:18" s="38" customFormat="1" ht="9" customHeight="1">
      <c r="A49" s="287"/>
      <c r="B49" s="144"/>
      <c r="C49" s="144"/>
      <c r="D49" s="156"/>
      <c r="E49" s="144"/>
      <c r="F49" s="144"/>
      <c r="G49" s="144"/>
      <c r="H49" s="144"/>
      <c r="I49" s="9"/>
      <c r="J49" s="144"/>
      <c r="K49" s="258"/>
      <c r="L49" s="144"/>
      <c r="M49" s="99"/>
      <c r="N49" s="176"/>
      <c r="O49" s="99"/>
      <c r="P49" s="91"/>
      <c r="Q49" s="274"/>
      <c r="R49" s="119"/>
    </row>
    <row r="50" spans="1:18" s="38" customFormat="1" ht="9" customHeight="1">
      <c r="A50" s="287"/>
      <c r="B50" s="156"/>
      <c r="C50" s="156"/>
      <c r="D50" s="156"/>
      <c r="E50" s="144"/>
      <c r="F50" s="144"/>
      <c r="H50" s="144"/>
      <c r="I50" s="9"/>
      <c r="J50" s="177"/>
      <c r="K50" s="9"/>
      <c r="L50" s="144"/>
      <c r="M50" s="99"/>
      <c r="N50" s="176"/>
      <c r="O50" s="99"/>
      <c r="P50" s="91"/>
      <c r="Q50" s="274"/>
      <c r="R50" s="119"/>
    </row>
    <row r="51" spans="1:18" s="38" customFormat="1" ht="9" customHeight="1">
      <c r="A51" s="287"/>
      <c r="B51" s="144"/>
      <c r="C51" s="144"/>
      <c r="D51" s="156"/>
      <c r="E51" s="144"/>
      <c r="F51" s="144"/>
      <c r="G51" s="144"/>
      <c r="H51" s="144"/>
      <c r="I51" s="9"/>
      <c r="J51" s="144"/>
      <c r="K51" s="82"/>
      <c r="L51" s="144"/>
      <c r="M51" s="99"/>
      <c r="N51" s="176"/>
      <c r="O51" s="99"/>
      <c r="P51" s="91"/>
      <c r="Q51" s="274"/>
      <c r="R51" s="119"/>
    </row>
    <row r="52" spans="1:18" s="38" customFormat="1" ht="9" customHeight="1">
      <c r="A52" s="287"/>
      <c r="B52" s="156"/>
      <c r="C52" s="156"/>
      <c r="D52" s="156"/>
      <c r="E52" s="144"/>
      <c r="F52" s="144"/>
      <c r="H52" s="177"/>
      <c r="I52" s="9"/>
      <c r="J52" s="144"/>
      <c r="K52" s="82"/>
      <c r="L52" s="144"/>
      <c r="M52" s="99"/>
      <c r="N52" s="176"/>
      <c r="O52" s="99"/>
      <c r="P52" s="91"/>
      <c r="Q52" s="274"/>
      <c r="R52" s="119"/>
    </row>
    <row r="53" spans="1:18" s="38" customFormat="1" ht="9" customHeight="1">
      <c r="A53" s="110"/>
      <c r="B53" s="144"/>
      <c r="C53" s="144"/>
      <c r="D53" s="156"/>
      <c r="E53" s="144"/>
      <c r="F53" s="144"/>
      <c r="G53" s="144"/>
      <c r="H53" s="144"/>
      <c r="I53" s="9"/>
      <c r="J53" s="144"/>
      <c r="K53" s="82"/>
      <c r="L53" s="144"/>
      <c r="M53" s="82"/>
      <c r="N53" s="179"/>
      <c r="O53" s="179"/>
      <c r="P53" s="91"/>
      <c r="Q53" s="274"/>
      <c r="R53" s="119"/>
    </row>
    <row r="54" spans="1:18" s="38" customFormat="1" ht="9" customHeight="1">
      <c r="A54" s="287"/>
      <c r="B54" s="156"/>
      <c r="C54" s="156"/>
      <c r="D54" s="156"/>
      <c r="E54" s="29"/>
      <c r="F54" s="29"/>
      <c r="G54" s="163"/>
      <c r="H54" s="144"/>
      <c r="I54" s="9"/>
      <c r="J54" s="144"/>
      <c r="K54" s="82"/>
      <c r="L54" s="144"/>
      <c r="M54" s="99"/>
      <c r="N54" s="176"/>
      <c r="O54" s="99"/>
      <c r="P54" s="91"/>
      <c r="Q54" s="274"/>
      <c r="R54" s="119"/>
    </row>
    <row r="55" spans="1:18" s="38" customFormat="1" ht="9" customHeight="1">
      <c r="A55" s="110"/>
      <c r="B55" s="144"/>
      <c r="C55" s="144"/>
      <c r="D55" s="156"/>
      <c r="E55" s="144"/>
      <c r="F55" s="144"/>
      <c r="G55" s="144"/>
      <c r="H55" s="144"/>
      <c r="I55" s="9"/>
      <c r="J55" s="144"/>
      <c r="K55" s="82"/>
      <c r="L55" s="144"/>
      <c r="M55" s="99"/>
      <c r="N55" s="176"/>
      <c r="O55" s="99"/>
      <c r="P55" s="91"/>
      <c r="Q55" s="274"/>
      <c r="R55" s="119"/>
    </row>
    <row r="56" spans="1:18" s="38" customFormat="1" ht="9" customHeight="1">
      <c r="A56" s="287"/>
      <c r="B56" s="156"/>
      <c r="C56" s="156"/>
      <c r="D56" s="156"/>
      <c r="E56" s="144"/>
      <c r="F56" s="144"/>
      <c r="H56" s="177"/>
      <c r="I56" s="9"/>
      <c r="J56" s="144"/>
      <c r="K56" s="82"/>
      <c r="L56" s="144"/>
      <c r="M56" s="99"/>
      <c r="N56" s="176"/>
      <c r="O56" s="99"/>
      <c r="P56" s="91"/>
      <c r="Q56" s="274"/>
      <c r="R56" s="119"/>
    </row>
    <row r="57" spans="1:18" s="38" customFormat="1" ht="9" customHeight="1">
      <c r="A57" s="287"/>
      <c r="B57" s="144"/>
      <c r="C57" s="144"/>
      <c r="D57" s="156"/>
      <c r="E57" s="144"/>
      <c r="F57" s="144"/>
      <c r="G57" s="144"/>
      <c r="H57" s="144"/>
      <c r="I57" s="9"/>
      <c r="J57" s="144"/>
      <c r="K57" s="258"/>
      <c r="L57" s="144"/>
      <c r="M57" s="99"/>
      <c r="N57" s="176"/>
      <c r="O57" s="99"/>
      <c r="P57" s="91"/>
      <c r="Q57" s="274"/>
      <c r="R57" s="119"/>
    </row>
    <row r="58" spans="1:18" s="38" customFormat="1" ht="9" customHeight="1">
      <c r="A58" s="287"/>
      <c r="B58" s="156"/>
      <c r="C58" s="156"/>
      <c r="D58" s="156"/>
      <c r="E58" s="144"/>
      <c r="F58" s="144"/>
      <c r="H58" s="144"/>
      <c r="I58" s="9"/>
      <c r="J58" s="177"/>
      <c r="K58" s="9"/>
      <c r="L58" s="144"/>
      <c r="M58" s="99"/>
      <c r="N58" s="176"/>
      <c r="O58" s="99"/>
      <c r="P58" s="91"/>
      <c r="Q58" s="274"/>
      <c r="R58" s="119"/>
    </row>
    <row r="59" spans="1:18" s="38" customFormat="1" ht="9" customHeight="1">
      <c r="A59" s="287"/>
      <c r="B59" s="144"/>
      <c r="C59" s="144"/>
      <c r="D59" s="156"/>
      <c r="E59" s="144"/>
      <c r="F59" s="144"/>
      <c r="G59" s="144"/>
      <c r="H59" s="144"/>
      <c r="I59" s="9"/>
      <c r="J59" s="144"/>
      <c r="K59" s="82"/>
      <c r="L59" s="144"/>
      <c r="M59" s="99"/>
      <c r="N59" s="176"/>
      <c r="O59" s="99"/>
      <c r="P59" s="91"/>
      <c r="Q59" s="274"/>
      <c r="R59" s="57"/>
    </row>
    <row r="60" spans="1:18" s="38" customFormat="1" ht="9" customHeight="1">
      <c r="A60" s="287"/>
      <c r="B60" s="156"/>
      <c r="C60" s="156"/>
      <c r="D60" s="156"/>
      <c r="E60" s="144"/>
      <c r="F60" s="144"/>
      <c r="H60" s="177"/>
      <c r="I60" s="9"/>
      <c r="J60" s="144"/>
      <c r="K60" s="82"/>
      <c r="L60" s="144"/>
      <c r="M60" s="99"/>
      <c r="N60" s="176"/>
      <c r="O60" s="99"/>
      <c r="P60" s="91"/>
      <c r="Q60" s="274"/>
      <c r="R60" s="119"/>
    </row>
    <row r="61" spans="1:18" s="38" customFormat="1" ht="9" customHeight="1">
      <c r="A61" s="287"/>
      <c r="B61" s="144"/>
      <c r="C61" s="144"/>
      <c r="D61" s="156"/>
      <c r="E61" s="144"/>
      <c r="F61" s="144"/>
      <c r="G61" s="144"/>
      <c r="H61" s="144"/>
      <c r="I61" s="9"/>
      <c r="J61" s="144"/>
      <c r="K61" s="82"/>
      <c r="L61" s="144"/>
      <c r="M61" s="99"/>
      <c r="N61" s="176"/>
      <c r="O61" s="99"/>
      <c r="P61" s="91"/>
      <c r="Q61" s="274"/>
      <c r="R61" s="119"/>
    </row>
    <row r="62" spans="1:18" s="38" customFormat="1" ht="9" customHeight="1">
      <c r="A62" s="287"/>
      <c r="B62" s="156"/>
      <c r="C62" s="156"/>
      <c r="D62" s="156"/>
      <c r="E62" s="144"/>
      <c r="F62" s="144"/>
      <c r="H62" s="144"/>
      <c r="I62" s="9"/>
      <c r="J62" s="144"/>
      <c r="K62" s="82"/>
      <c r="L62" s="177"/>
      <c r="M62" s="9"/>
      <c r="N62" s="144"/>
      <c r="O62" s="99"/>
      <c r="P62" s="91"/>
      <c r="Q62" s="274"/>
      <c r="R62" s="119"/>
    </row>
    <row r="63" spans="1:18" s="38" customFormat="1" ht="9" customHeight="1">
      <c r="A63" s="287"/>
      <c r="B63" s="144"/>
      <c r="C63" s="144"/>
      <c r="D63" s="156"/>
      <c r="E63" s="144"/>
      <c r="F63" s="144"/>
      <c r="G63" s="144"/>
      <c r="H63" s="144"/>
      <c r="I63" s="9"/>
      <c r="J63" s="144"/>
      <c r="K63" s="82"/>
      <c r="L63" s="144"/>
      <c r="M63" s="99"/>
      <c r="N63" s="144"/>
      <c r="O63" s="99"/>
      <c r="P63" s="91"/>
      <c r="Q63" s="274"/>
      <c r="R63" s="119"/>
    </row>
    <row r="64" spans="1:18" s="38" customFormat="1" ht="9" customHeight="1">
      <c r="A64" s="287"/>
      <c r="B64" s="156"/>
      <c r="C64" s="156"/>
      <c r="D64" s="156"/>
      <c r="E64" s="144"/>
      <c r="F64" s="144"/>
      <c r="H64" s="177"/>
      <c r="I64" s="9"/>
      <c r="J64" s="144"/>
      <c r="K64" s="82"/>
      <c r="L64" s="144"/>
      <c r="M64" s="99"/>
      <c r="N64" s="176"/>
      <c r="O64" s="99"/>
      <c r="P64" s="91"/>
      <c r="Q64" s="274"/>
      <c r="R64" s="119"/>
    </row>
    <row r="65" spans="1:18" s="38" customFormat="1" ht="9" customHeight="1">
      <c r="A65" s="287"/>
      <c r="B65" s="144"/>
      <c r="C65" s="144"/>
      <c r="D65" s="156"/>
      <c r="E65" s="144"/>
      <c r="F65" s="144"/>
      <c r="G65" s="144"/>
      <c r="H65" s="144"/>
      <c r="I65" s="9"/>
      <c r="J65" s="144"/>
      <c r="K65" s="258"/>
      <c r="L65" s="144"/>
      <c r="M65" s="99"/>
      <c r="N65" s="176"/>
      <c r="O65" s="99"/>
      <c r="P65" s="91"/>
      <c r="Q65" s="274"/>
      <c r="R65" s="119"/>
    </row>
    <row r="66" spans="1:18" s="38" customFormat="1" ht="9" customHeight="1">
      <c r="A66" s="287"/>
      <c r="B66" s="156"/>
      <c r="C66" s="156"/>
      <c r="D66" s="156"/>
      <c r="E66" s="144"/>
      <c r="F66" s="144"/>
      <c r="H66" s="144"/>
      <c r="I66" s="9"/>
      <c r="J66" s="177"/>
      <c r="K66" s="9"/>
      <c r="L66" s="144"/>
      <c r="M66" s="99"/>
      <c r="N66" s="176"/>
      <c r="O66" s="99"/>
      <c r="P66" s="91"/>
      <c r="Q66" s="274"/>
      <c r="R66" s="119"/>
    </row>
    <row r="67" spans="1:18" s="38" customFormat="1" ht="9" customHeight="1">
      <c r="A67" s="287"/>
      <c r="B67" s="144"/>
      <c r="C67" s="144"/>
      <c r="D67" s="156"/>
      <c r="E67" s="144"/>
      <c r="F67" s="144"/>
      <c r="G67" s="144"/>
      <c r="H67" s="144"/>
      <c r="I67" s="9"/>
      <c r="J67" s="144"/>
      <c r="K67" s="82"/>
      <c r="L67" s="144"/>
      <c r="M67" s="99"/>
      <c r="N67" s="176"/>
      <c r="O67" s="99"/>
      <c r="P67" s="91"/>
      <c r="Q67" s="274"/>
      <c r="R67" s="119"/>
    </row>
    <row r="68" spans="1:18" s="38" customFormat="1" ht="9" customHeight="1">
      <c r="A68" s="287"/>
      <c r="B68" s="156"/>
      <c r="C68" s="156"/>
      <c r="D68" s="156"/>
      <c r="E68" s="144"/>
      <c r="F68" s="144"/>
      <c r="H68" s="177"/>
      <c r="I68" s="9"/>
      <c r="J68" s="144"/>
      <c r="K68" s="82"/>
      <c r="L68" s="144"/>
      <c r="M68" s="99"/>
      <c r="N68" s="176"/>
      <c r="O68" s="99"/>
      <c r="P68" s="91"/>
      <c r="Q68" s="274"/>
      <c r="R68" s="119"/>
    </row>
    <row r="69" spans="1:18" s="38" customFormat="1" ht="9" customHeight="1">
      <c r="A69" s="110"/>
      <c r="B69" s="144"/>
      <c r="C69" s="144"/>
      <c r="D69" s="156"/>
      <c r="E69" s="144"/>
      <c r="F69" s="144"/>
      <c r="G69" s="144"/>
      <c r="H69" s="144"/>
      <c r="I69" s="9"/>
      <c r="J69" s="144"/>
      <c r="K69" s="82"/>
      <c r="L69" s="144"/>
      <c r="M69" s="82"/>
      <c r="N69" s="179"/>
      <c r="O69" s="179"/>
      <c r="P69" s="91"/>
      <c r="Q69" s="274"/>
      <c r="R69" s="119"/>
    </row>
    <row r="70" spans="1:18" s="38" customFormat="1" ht="6.75" customHeight="1">
      <c r="A70" s="151"/>
      <c r="B70" s="151"/>
      <c r="C70" s="151"/>
      <c r="D70" s="151"/>
      <c r="E70" s="270"/>
      <c r="F70" s="270"/>
      <c r="G70" s="270"/>
      <c r="H70" s="270"/>
      <c r="I70" s="223"/>
      <c r="J70" s="186"/>
      <c r="K70" s="281"/>
      <c r="L70" s="186"/>
      <c r="M70" s="281"/>
      <c r="N70" s="186"/>
      <c r="O70" s="281"/>
      <c r="P70" s="186"/>
      <c r="Q70" s="281"/>
      <c r="R70" s="119"/>
    </row>
    <row r="71" spans="1:20" s="6" customFormat="1" ht="10.5" customHeight="1">
      <c r="A71" s="118" t="s">
        <v>106</v>
      </c>
      <c r="B71" s="215"/>
      <c r="C71" s="126"/>
      <c r="D71" s="267" t="s">
        <v>107</v>
      </c>
      <c r="E71" s="299" t="s">
        <v>108</v>
      </c>
      <c r="F71" s="302"/>
      <c r="G71" s="302"/>
      <c r="H71" s="168"/>
      <c r="I71" s="267" t="s">
        <v>107</v>
      </c>
      <c r="J71" s="299" t="s">
        <v>109</v>
      </c>
      <c r="K71" s="190"/>
      <c r="L71" s="299" t="s">
        <v>110</v>
      </c>
      <c r="M71" s="114"/>
      <c r="N71" s="241" t="s">
        <v>111</v>
      </c>
      <c r="O71" s="206"/>
      <c r="P71" s="212"/>
      <c r="Q71" s="121"/>
      <c r="R71" s="255"/>
      <c r="S71" s="38"/>
      <c r="T71" s="38"/>
    </row>
    <row r="72" spans="1:20" s="6" customFormat="1" ht="9" customHeight="1">
      <c r="A72" s="248" t="s">
        <v>112</v>
      </c>
      <c r="B72" s="92"/>
      <c r="C72" s="147"/>
      <c r="D72" s="236" t="s">
        <v>86</v>
      </c>
      <c r="E72" s="207" t="str">
        <f>Συμμετοχες!B7</f>
        <v>Γαργανουράκη</v>
      </c>
      <c r="F72" s="222"/>
      <c r="G72" s="207"/>
      <c r="H72" s="175"/>
      <c r="I72" s="104" t="s">
        <v>86</v>
      </c>
      <c r="J72" s="92"/>
      <c r="K72" s="238"/>
      <c r="L72" s="92"/>
      <c r="M72" s="141"/>
      <c r="N72" s="331" t="s">
        <v>113</v>
      </c>
      <c r="O72" s="332"/>
      <c r="P72" s="332"/>
      <c r="Q72" s="141"/>
      <c r="R72" s="255"/>
      <c r="S72" s="38"/>
      <c r="T72" s="38"/>
    </row>
    <row r="73" spans="1:20" s="6" customFormat="1" ht="9" customHeight="1">
      <c r="A73" s="105" t="s">
        <v>114</v>
      </c>
      <c r="B73" s="188"/>
      <c r="C73" s="31"/>
      <c r="D73" s="67" t="s">
        <v>89</v>
      </c>
      <c r="E73" s="4" t="str">
        <f>Συμμετοχες!B8</f>
        <v>Μιχελιδάκη</v>
      </c>
      <c r="F73" s="127"/>
      <c r="G73" s="4"/>
      <c r="H73" s="275"/>
      <c r="I73" s="95" t="s">
        <v>89</v>
      </c>
      <c r="J73" s="188"/>
      <c r="K73" s="154"/>
      <c r="L73" s="188"/>
      <c r="M73" s="101"/>
      <c r="N73" s="51"/>
      <c r="O73" s="14"/>
      <c r="P73" s="247"/>
      <c r="Q73" s="208"/>
      <c r="R73" s="255"/>
      <c r="S73" s="38"/>
      <c r="T73" s="38"/>
    </row>
    <row r="74" spans="1:20" s="6" customFormat="1" ht="9" customHeight="1">
      <c r="A74" s="124" t="s">
        <v>115</v>
      </c>
      <c r="B74" s="247"/>
      <c r="C74" s="256"/>
      <c r="D74" s="67" t="s">
        <v>91</v>
      </c>
      <c r="E74" s="4" t="str">
        <f>Συμμετοχες!B9</f>
        <v>Παπαδάκη</v>
      </c>
      <c r="F74" s="127"/>
      <c r="G74" s="4"/>
      <c r="H74" s="275"/>
      <c r="I74" s="95" t="s">
        <v>91</v>
      </c>
      <c r="J74" s="188"/>
      <c r="K74" s="154"/>
      <c r="L74" s="188"/>
      <c r="M74" s="101"/>
      <c r="N74" s="331" t="s">
        <v>116</v>
      </c>
      <c r="O74" s="332"/>
      <c r="P74" s="332"/>
      <c r="Q74" s="141"/>
      <c r="R74" s="255"/>
      <c r="S74" s="38"/>
      <c r="T74" s="38"/>
    </row>
    <row r="75" spans="1:20" s="6" customFormat="1" ht="9" customHeight="1">
      <c r="A75" s="139"/>
      <c r="B75" s="283"/>
      <c r="C75" s="52"/>
      <c r="D75" s="67" t="s">
        <v>92</v>
      </c>
      <c r="E75" s="4" t="str">
        <f>Συμμετοχες!B10</f>
        <v>Ξανθοπουλου</v>
      </c>
      <c r="F75" s="127"/>
      <c r="G75" s="4"/>
      <c r="H75" s="275"/>
      <c r="I75" s="95" t="s">
        <v>92</v>
      </c>
      <c r="J75" s="188"/>
      <c r="K75" s="154"/>
      <c r="L75" s="188"/>
      <c r="M75" s="101"/>
      <c r="N75" s="105"/>
      <c r="O75" s="154"/>
      <c r="P75" s="188"/>
      <c r="Q75" s="101"/>
      <c r="R75" s="255"/>
      <c r="S75" s="38"/>
      <c r="T75" s="38"/>
    </row>
    <row r="76" spans="1:20" s="6" customFormat="1" ht="9" customHeight="1">
      <c r="A76" s="47" t="s">
        <v>117</v>
      </c>
      <c r="B76" s="235"/>
      <c r="C76" s="279"/>
      <c r="D76" s="67"/>
      <c r="E76" s="4"/>
      <c r="F76" s="127"/>
      <c r="G76" s="4"/>
      <c r="H76" s="275"/>
      <c r="I76" s="95" t="s">
        <v>93</v>
      </c>
      <c r="J76" s="188"/>
      <c r="K76" s="154"/>
      <c r="L76" s="188"/>
      <c r="M76" s="101"/>
      <c r="N76" s="124"/>
      <c r="O76" s="14"/>
      <c r="P76" s="247"/>
      <c r="Q76" s="208"/>
      <c r="R76" s="255"/>
      <c r="S76" s="38"/>
      <c r="T76" s="38"/>
    </row>
    <row r="77" spans="1:20" s="6" customFormat="1" ht="9" customHeight="1">
      <c r="A77" s="248" t="s">
        <v>112</v>
      </c>
      <c r="B77" s="92"/>
      <c r="C77" s="147"/>
      <c r="D77" s="67"/>
      <c r="E77" s="4"/>
      <c r="F77" s="127"/>
      <c r="G77" s="4"/>
      <c r="H77" s="275"/>
      <c r="I77" s="95" t="s">
        <v>94</v>
      </c>
      <c r="J77" s="188"/>
      <c r="K77" s="154"/>
      <c r="L77" s="188"/>
      <c r="M77" s="101"/>
      <c r="N77" s="331" t="s">
        <v>118</v>
      </c>
      <c r="O77" s="332"/>
      <c r="P77" s="332"/>
      <c r="Q77" s="141"/>
      <c r="R77" s="255"/>
      <c r="S77" s="38"/>
      <c r="T77" s="38"/>
    </row>
    <row r="78" spans="1:20" s="6" customFormat="1" ht="9" customHeight="1">
      <c r="A78" s="105" t="s">
        <v>119</v>
      </c>
      <c r="B78" s="188"/>
      <c r="C78" s="153"/>
      <c r="D78" s="67"/>
      <c r="E78" s="4"/>
      <c r="F78" s="127"/>
      <c r="G78" s="4"/>
      <c r="H78" s="275"/>
      <c r="I78" s="95" t="s">
        <v>95</v>
      </c>
      <c r="J78" s="188"/>
      <c r="K78" s="154"/>
      <c r="L78" s="188"/>
      <c r="M78" s="101"/>
      <c r="N78" s="105"/>
      <c r="O78" s="154"/>
      <c r="P78" s="188"/>
      <c r="Q78" s="101"/>
      <c r="R78" s="255"/>
      <c r="S78" s="38"/>
      <c r="T78" s="38"/>
    </row>
    <row r="79" spans="1:20" s="6" customFormat="1" ht="9" customHeight="1">
      <c r="A79" s="124" t="s">
        <v>120</v>
      </c>
      <c r="B79" s="247"/>
      <c r="C79" s="184"/>
      <c r="D79" s="69"/>
      <c r="E79" s="5"/>
      <c r="F79" s="25"/>
      <c r="G79" s="5"/>
      <c r="H79" s="196"/>
      <c r="I79" s="161" t="s">
        <v>96</v>
      </c>
      <c r="J79" s="247"/>
      <c r="K79" s="14"/>
      <c r="L79" s="247"/>
      <c r="M79" s="208"/>
      <c r="N79" s="124">
        <f>Q4</f>
        <v>0</v>
      </c>
      <c r="O79" s="14"/>
      <c r="P79" s="247"/>
      <c r="Q79" s="145">
        <f>MIN(4,Συμμετοχες!R5)</f>
        <v>4</v>
      </c>
      <c r="R79" s="255"/>
      <c r="S79" s="38"/>
      <c r="T79" s="38"/>
    </row>
  </sheetData>
  <sheetProtection/>
  <mergeCells count="12">
    <mergeCell ref="A1:G1"/>
    <mergeCell ref="A2:G2"/>
    <mergeCell ref="J2:L2"/>
    <mergeCell ref="A3:C3"/>
    <mergeCell ref="F3:H3"/>
    <mergeCell ref="N74:P74"/>
    <mergeCell ref="N77:P77"/>
    <mergeCell ref="P3:S3"/>
    <mergeCell ref="A4:C4"/>
    <mergeCell ref="F4:G4"/>
    <mergeCell ref="P4:S4"/>
    <mergeCell ref="N72:P72"/>
  </mergeCells>
  <conditionalFormatting sqref="B7 B9 B11 B13 B15 B17 B19 B21 B23 B25 B27 B29 B31 B33 B35 B37 B39 B41 B43 B45 B47 B49 B51 B53 B55 B57 B59 B61 B63 B65 B67 B69">
    <cfRule type="cellIs" priority="1" dxfId="1" operator="equal" stopIfTrue="1">
      <formula>"QA"</formula>
    </cfRule>
    <cfRule type="cellIs" priority="2" dxfId="1" operator="equal" stopIfTrue="1">
      <formula>"DA"</formula>
    </cfRule>
  </conditionalFormatting>
  <conditionalFormatting sqref="E7 E9 E11 E13 E15 E17 E19 E21 E23 E25 E27 E29 E31 E33 E35 E37 E39 E41 E43 E45 E47 E49 E51 E53 E55 E57 E59 E61 E63 E65 E67 E69">
    <cfRule type="cellIs" priority="1" dxfId="0" operator="equal" stopIfTrue="1">
      <formula>"Bye"</formula>
    </cfRule>
  </conditionalFormatting>
  <dataValidations count="29">
    <dataValidation errorStyle="warning" type="list" allowBlank="1" showInputMessage="1" showErrorMessage="1" prompt=": " sqref="H8">
      <formula1>'Ταμπλό Γυναικών'!AA14:AA23</formula1>
    </dataValidation>
    <dataValidation errorStyle="warning" type="list" allowBlank="1" showInputMessage="1" showErrorMessage="1" prompt=": " sqref="J10">
      <formula1>'Ταμπλό Γυναικών'!AC16:AC25</formula1>
    </dataValidation>
    <dataValidation errorStyle="warning" type="list" allowBlank="1" showInputMessage="1" showErrorMessage="1" prompt=": " sqref="H12">
      <formula1>'Ταμπλό Γυναικών'!AA18:AA27</formula1>
    </dataValidation>
    <dataValidation errorStyle="warning" type="list" allowBlank="1" showInputMessage="1" showErrorMessage="1" prompt=": " sqref="L14">
      <formula1>'Ταμπλό Γυναικών'!AE20:AE29</formula1>
    </dataValidation>
    <dataValidation errorStyle="warning" type="list" allowBlank="1" showInputMessage="1" showErrorMessage="1" prompt=": " sqref="H16">
      <formula1>'Ταμπλό Γυναικών'!AA22:AA31</formula1>
    </dataValidation>
    <dataValidation errorStyle="warning" type="list" allowBlank="1" showInputMessage="1" showErrorMessage="1" prompt=": " sqref="J18">
      <formula1>'Ταμπλό Γυναικών'!AC24:AC33</formula1>
    </dataValidation>
    <dataValidation errorStyle="warning" type="list" allowBlank="1" showInputMessage="1" showErrorMessage="1" prompt=": " sqref="H20">
      <formula1>'Ταμπλό Γυναικών'!AA26:AA35</formula1>
    </dataValidation>
    <dataValidation errorStyle="warning" type="list" allowBlank="1" showInputMessage="1" showErrorMessage="1" prompt=": " sqref="N22">
      <formula1>'Ταμπλό Γυναικών'!AG28:AG37</formula1>
    </dataValidation>
    <dataValidation errorStyle="warning" type="list" allowBlank="1" showInputMessage="1" showErrorMessage="1" prompt=": " sqref="H24">
      <formula1>'Ταμπλό Γυναικών'!AA30:AA39</formula1>
    </dataValidation>
    <dataValidation errorStyle="warning" type="list" allowBlank="1" showInputMessage="1" showErrorMessage="1" prompt=": " sqref="J26">
      <formula1>'Ταμπλό Γυναικών'!AC32:AC41</formula1>
    </dataValidation>
    <dataValidation errorStyle="warning" type="list" allowBlank="1" showInputMessage="1" showErrorMessage="1" prompt=": " sqref="H28">
      <formula1>'Ταμπλό Γυναικών'!AA34:AA43</formula1>
    </dataValidation>
    <dataValidation errorStyle="warning" type="list" allowBlank="1" showInputMessage="1" showErrorMessage="1" prompt=": " sqref="L30">
      <formula1>'Ταμπλό Γυναικών'!AE36:AE45</formula1>
    </dataValidation>
    <dataValidation errorStyle="warning" type="list" allowBlank="1" showInputMessage="1" showErrorMessage="1" prompt=": " sqref="H32">
      <formula1>'Ταμπλό Γυναικών'!AA38:AA47</formula1>
    </dataValidation>
    <dataValidation errorStyle="warning" type="list" allowBlank="1" showInputMessage="1" showErrorMessage="1" prompt=": " sqref="J34">
      <formula1>'Ταμπλό Γυναικών'!AC40:AC49</formula1>
    </dataValidation>
    <dataValidation errorStyle="warning" type="list" allowBlank="1" showInputMessage="1" showErrorMessage="1" prompt=": " sqref="H36">
      <formula1>'Ταμπλό Γυναικών'!AA42:AA51</formula1>
    </dataValidation>
    <dataValidation errorStyle="warning" type="list" allowBlank="1" showInputMessage="1" showErrorMessage="1" prompt=": " sqref="H40">
      <formula1>'Ταμπλό Γυναικών'!AA46:AA55</formula1>
    </dataValidation>
    <dataValidation errorStyle="warning" type="list" allowBlank="1" showInputMessage="1" showErrorMessage="1" prompt=": " sqref="J42">
      <formula1>'Ταμπλό Γυναικών'!AC48:AC57</formula1>
    </dataValidation>
    <dataValidation errorStyle="warning" type="list" allowBlank="1" showInputMessage="1" showErrorMessage="1" prompt=": " sqref="H44">
      <formula1>'Ταμπλό Γυναικών'!AA50:AA59</formula1>
    </dataValidation>
    <dataValidation errorStyle="warning" type="list" allowBlank="1" showInputMessage="1" showErrorMessage="1" prompt=": " sqref="L46">
      <formula1>'Ταμπλό Γυναικών'!AE52:AE61</formula1>
    </dataValidation>
    <dataValidation errorStyle="warning" type="list" allowBlank="1" showInputMessage="1" showErrorMessage="1" prompt=": " sqref="H48">
      <formula1>'Ταμπλό Γυναικών'!AA54:AA63</formula1>
    </dataValidation>
    <dataValidation errorStyle="warning" type="list" allowBlank="1" showInputMessage="1" showErrorMessage="1" prompt=": " sqref="J50">
      <formula1>'Ταμπλό Γυναικών'!AC56:AC65</formula1>
    </dataValidation>
    <dataValidation errorStyle="warning" type="list" allowBlank="1" showInputMessage="1" showErrorMessage="1" prompt=": " sqref="H52">
      <formula1>'Ταμπλό Γυναικών'!AA58:AA67</formula1>
    </dataValidation>
    <dataValidation errorStyle="warning" type="list" allowBlank="1" showInputMessage="1" showErrorMessage="1" prompt=": " sqref="H56">
      <formula1>'Ταμπλό Γυναικών'!AA62:AA71</formula1>
    </dataValidation>
    <dataValidation errorStyle="warning" type="list" allowBlank="1" showInputMessage="1" showErrorMessage="1" prompt=": " sqref="J58">
      <formula1>'Ταμπλό Γυναικών'!AC64:AC73</formula1>
    </dataValidation>
    <dataValidation errorStyle="warning" type="list" allowBlank="1" showInputMessage="1" showErrorMessage="1" prompt=": " sqref="H60">
      <formula1>'Ταμπλό Γυναικών'!AA66:AA75</formula1>
    </dataValidation>
    <dataValidation errorStyle="warning" type="list" allowBlank="1" showInputMessage="1" showErrorMessage="1" prompt=": " sqref="L62">
      <formula1>'Ταμπλό Γυναικών'!AE68:AE77</formula1>
    </dataValidation>
    <dataValidation errorStyle="warning" type="list" allowBlank="1" showInputMessage="1" showErrorMessage="1" prompt=": " sqref="H64">
      <formula1>'Ταμπλό Γυναικών'!AA70:AA79</formula1>
    </dataValidation>
    <dataValidation errorStyle="warning" type="list" allowBlank="1" showInputMessage="1" showErrorMessage="1" prompt=": " sqref="J66">
      <formula1>'Ταμπλό Γυναικών'!AC72:AC81</formula1>
    </dataValidation>
    <dataValidation errorStyle="warning" type="list" allowBlank="1" showInputMessage="1" showErrorMessage="1" prompt=": " sqref="H68">
      <formula1>'Ταμπλό Γυναικών'!AA74:AA83</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stavros</cp:lastModifiedBy>
  <cp:lastPrinted>2014-09-18T08:29:59Z</cp:lastPrinted>
  <dcterms:created xsi:type="dcterms:W3CDTF">2014-09-09T16:01:05Z</dcterms:created>
  <dcterms:modified xsi:type="dcterms:W3CDTF">2014-09-18T08:32:16Z</dcterms:modified>
  <cp:category/>
  <cp:version/>
  <cp:contentType/>
  <cp:contentStatus/>
</cp:coreProperties>
</file>