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60" activeTab="2"/>
  </bookViews>
  <sheets>
    <sheet name="Week SetUp" sheetId="1" r:id="rId1"/>
    <sheet name="Boys Si Main Draw Prep" sheetId="2" r:id="rId2"/>
    <sheet name="Boys Si Main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'Boys Si Main 16'!$A$1:$Q$79</definedName>
    <definedName name="_xlnm.Print_Titles" localSheetId="1">'Boys Si Main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<sst xmlns="http://schemas.openxmlformats.org/spreadsheetml/2006/main" count="186" uniqueCount="136">
  <si>
    <t>Junior Week SetUp page</t>
  </si>
  <si>
    <t>DO NOT DELETE THIS PAGE !!!</t>
  </si>
  <si>
    <t>FILL IN ALL GREEN FIELDS BELOW</t>
  </si>
  <si>
    <t>Tournament Title (full name)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</si>
  <si>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</si>
  <si>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</si>
  <si>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</si>
  <si>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anders.wennberg@itftennis.com</t>
  </si>
  <si>
    <t>Umpire</t>
  </si>
  <si>
    <t>Line</t>
  </si>
  <si>
    <t>ITF Referee's signature</t>
  </si>
  <si>
    <t>Accept status</t>
  </si>
  <si>
    <t>DO NO DELETE THIS PAGE IF YOU ARE USING LINK-IN'S TO THE DRAW</t>
  </si>
  <si>
    <t>Signed-in
Yes</t>
  </si>
  <si>
    <t>ITF 18
Ranking</t>
  </si>
  <si>
    <t>Pro-
Ranking</t>
  </si>
  <si>
    <t>Other ordering</t>
  </si>
  <si>
    <t>Seed Sort</t>
  </si>
  <si>
    <t>AccSort</t>
  </si>
  <si>
    <t>St.</t>
  </si>
  <si>
    <t>Seed</t>
  </si>
  <si>
    <t>#</t>
  </si>
  <si>
    <t>1</t>
  </si>
  <si>
    <t>2</t>
  </si>
  <si>
    <t>3</t>
  </si>
  <si>
    <t>4</t>
  </si>
  <si>
    <t>5</t>
  </si>
  <si>
    <t>6</t>
  </si>
  <si>
    <t>Top seed</t>
  </si>
  <si>
    <t>7</t>
  </si>
  <si>
    <t>Last seed</t>
  </si>
  <si>
    <t>8</t>
  </si>
  <si>
    <t>Lucky Losers</t>
  </si>
  <si>
    <t>Criterium
Sort</t>
  </si>
  <si>
    <t>www.tennisofficial.com</t>
  </si>
  <si>
    <t xml:space="preserve">Download from: </t>
  </si>
  <si>
    <t>Copyright © ITF Limited, trading as the International Tennis Federation, 2004</t>
  </si>
  <si>
    <t>Over 18</t>
  </si>
  <si>
    <t>Under 13</t>
  </si>
  <si>
    <t>2004 v1.2</t>
  </si>
  <si>
    <t>Ημερομηνία</t>
  </si>
  <si>
    <t>Σύλλογος</t>
  </si>
  <si>
    <t>Πόλη</t>
  </si>
  <si>
    <t>Επιδιαιτητής</t>
  </si>
  <si>
    <t>Επιδιατητής</t>
  </si>
  <si>
    <t>Τουρνουά</t>
  </si>
  <si>
    <t>Επίθετο</t>
  </si>
  <si>
    <t>Όνομα</t>
  </si>
  <si>
    <t>Βαθμοί</t>
  </si>
  <si>
    <t>2ος Γύρος</t>
  </si>
  <si>
    <t>Ημιτελικοί</t>
  </si>
  <si>
    <t>Τελικός</t>
  </si>
  <si>
    <t>Νικητής</t>
  </si>
  <si>
    <t>Βαθμ. Αποδοχής</t>
  </si>
  <si>
    <t>Ημερομ.</t>
  </si>
  <si>
    <t>Βαθμ. Seed</t>
  </si>
  <si>
    <t>Seeded παίκτες</t>
  </si>
  <si>
    <t>Αντικαθιστούν</t>
  </si>
  <si>
    <t>Κλήρωση:</t>
  </si>
  <si>
    <t>Top ΑΑ</t>
  </si>
  <si>
    <t>Last ΑΑ</t>
  </si>
  <si>
    <t>Τελευταίος παίκτης ΑΑ</t>
  </si>
  <si>
    <t>Αντιπρόσωποι παικτών</t>
  </si>
  <si>
    <t>Υπογραφή Επιδιαιτητή</t>
  </si>
  <si>
    <t>ΚΥΡΙΩΣ ΤΑΜΠΛΟ</t>
  </si>
  <si>
    <t>ΑΑ</t>
  </si>
  <si>
    <t>ΗΡΑΚΛΕΙΟ</t>
  </si>
  <si>
    <t>Ζ΄ ΕΝΩΣΗ</t>
  </si>
  <si>
    <t>Κατηγορίες</t>
  </si>
  <si>
    <t>ΤΗΛΕΦΩΝΟ</t>
  </si>
  <si>
    <t>ΘΑΘΜ</t>
  </si>
  <si>
    <t>ΠΑΡΑΤΗΡΗΣΕΙΣ</t>
  </si>
  <si>
    <t>ΓΥΝΑΙΚΩΝ</t>
  </si>
  <si>
    <t>Ελένη</t>
  </si>
  <si>
    <t>35+, 45+, ΓΥΝΑΙΚΩΝ</t>
  </si>
  <si>
    <t>ΚΑΤΗΓΟΡΙΕΣ</t>
  </si>
  <si>
    <t>ΕΠΙΔΙΑΙΤΗΤΗΣ</t>
  </si>
  <si>
    <t>ΑΓ. ΝΙΚΟΛΑΟΣ</t>
  </si>
  <si>
    <t>Μίρκα</t>
  </si>
  <si>
    <t>6937-850153</t>
  </si>
  <si>
    <t/>
  </si>
  <si>
    <t>A</t>
  </si>
  <si>
    <t>B</t>
  </si>
  <si>
    <t>ΡΑΜΟΥΤΣΑΚΗ</t>
  </si>
  <si>
    <t>Ραμουτσάκη</t>
  </si>
  <si>
    <t>Γαργανουράκη</t>
  </si>
  <si>
    <t>Εργίνη</t>
  </si>
  <si>
    <t>6944-431611</t>
  </si>
  <si>
    <t>Θεοδωράκη</t>
  </si>
  <si>
    <t>Μαρίνα</t>
  </si>
  <si>
    <t>6936-838232</t>
  </si>
  <si>
    <t>ΡΕΘΥΜΝΟ</t>
  </si>
  <si>
    <t>ΕΤ. ΓΕΝ</t>
  </si>
  <si>
    <t>4ο ΠΑΓΚΡΗΤΙΟ 2012</t>
  </si>
  <si>
    <t>2ο Παγκρήτιο Βετεράνων  2013</t>
  </si>
  <si>
    <t>22-24/06/2013</t>
  </si>
  <si>
    <t>Ο.Α. ΡΕΘΥΜΝΟΥ</t>
  </si>
  <si>
    <t>ΜΑΝΩΛΗΣ ΤΣΑΓΛΙΩΤΗΣ</t>
  </si>
  <si>
    <t>Κλαουράκη</t>
  </si>
  <si>
    <t>Γιούλη</t>
  </si>
  <si>
    <t>ΜΟΙΡΕΣ</t>
  </si>
  <si>
    <t>6932-478985</t>
  </si>
  <si>
    <t>Ασπραδάκη</t>
  </si>
  <si>
    <t>ΙΕΡΑΠΕΤΡΑ</t>
  </si>
  <si>
    <t>6995-120509</t>
  </si>
  <si>
    <t>Τσαγλιώτη</t>
  </si>
  <si>
    <t>Φωτεινή</t>
  </si>
  <si>
    <t>6938-849650</t>
  </si>
  <si>
    <t>Σταυρουλάκη</t>
  </si>
  <si>
    <t>Μαρία</t>
  </si>
  <si>
    <t>6972-306030</t>
  </si>
  <si>
    <t>Ίρμη</t>
  </si>
  <si>
    <t>6972-260745</t>
  </si>
  <si>
    <t>Μιχελιδάκη</t>
  </si>
  <si>
    <t>Κλώντζα</t>
  </si>
  <si>
    <t>Καλλιόπη</t>
  </si>
  <si>
    <t>6976-779920</t>
  </si>
  <si>
    <t>Σωπασή</t>
  </si>
  <si>
    <t>Χρύσα</t>
  </si>
  <si>
    <t>6957-215312</t>
  </si>
  <si>
    <t>Μανωλης Τσαγλιωτης</t>
  </si>
  <si>
    <t>ΒΥΕ</t>
  </si>
  <si>
    <t>BYE</t>
  </si>
  <si>
    <t>ΘΕΟΔΩΡΑΚΗ</t>
  </si>
  <si>
    <t>ΑΣΠΡΑΔΑΚΗ</t>
  </si>
  <si>
    <t>ΓΑΡΓΑΝΟΥΡΑΚΗ</t>
  </si>
  <si>
    <t>WO</t>
  </si>
  <si>
    <t>ΣΤΑΥΡΟΥΛΑΚΗ</t>
  </si>
  <si>
    <t>ΜΙΧΕΛΙΔΑΚΗ</t>
  </si>
  <si>
    <t>W.O</t>
  </si>
  <si>
    <t>61  06  11 9</t>
  </si>
  <si>
    <t>60  60</t>
  </si>
  <si>
    <t>76(5)  64</t>
  </si>
  <si>
    <t>60  63</t>
  </si>
  <si>
    <t>64  62</t>
  </si>
  <si>
    <t>63  46  10 6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</si>
</sst>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t&quot;;&quot;Sant&quot;;&quot;Falskt&quot;"/>
    <numFmt numFmtId="180" formatCode="&quot;På&quot;;&quot;På&quot;;&quot;Av&quot;"/>
    <numFmt numFmtId="181" formatCode="_-&quot;$&quot;* #,##0.00_-;\-&quot;$&quot;* #,##0.00_-;_-&quot;$&quot;* &quot;-&quot;??_-;_-@_-"/>
    <numFmt numFmtId="182" formatCode="[$$-409]#,##0.00"/>
    <numFmt numFmtId="183" formatCode="0.0000"/>
    <numFmt numFmtId="184" formatCode="d/mmm/yy"/>
    <numFmt numFmtId="185" formatCode="dd/mm/yyyy"/>
    <numFmt numFmtId="186" formatCode="dd\ mmm\ yy"/>
    <numFmt numFmtId="187" formatCode="yy/mm/dd"/>
    <numFmt numFmtId="188" formatCode="0.000"/>
    <numFmt numFmtId="189" formatCode="&quot;$&quot;#,##0"/>
    <numFmt numFmtId="190" formatCode="&quot;$&quot;#,##0.00"/>
    <numFmt numFmtId="191" formatCode=";;;"/>
    <numFmt numFmtId="192" formatCode="mm/dd/yy"/>
    <numFmt numFmtId="193" formatCode="&quot;$&quot;#,##0;[Red]\-&quot;$&quot;#,##0"/>
    <numFmt numFmtId="194" formatCode="#,##0.0000"/>
    <numFmt numFmtId="195" formatCode="mmm\-yyyy"/>
    <numFmt numFmtId="196" formatCode="[$-809]dd\ mmmm\ yyyy"/>
    <numFmt numFmtId="197" formatCode="dd/mm/yy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[$€-2]\ #,##0.00_);[Red]\([$€-2]\ #,##0.00\)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u val="single"/>
      <sz val="6"/>
      <color indexed="12"/>
      <name val="Arial"/>
      <family val="2"/>
    </font>
    <font>
      <sz val="10"/>
      <name val="Arial Greek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0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3" applyNumberFormat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31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8" borderId="1" applyNumberFormat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5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5" xfId="0" applyNumberFormat="1" applyFont="1" applyFill="1" applyBorder="1" applyAlignment="1">
      <alignment vertical="center"/>
    </xf>
    <xf numFmtId="3" fontId="16" fillId="35" borderId="14" xfId="51" applyNumberFormat="1" applyFont="1" applyFill="1" applyBorder="1" applyAlignment="1" applyProtection="1">
      <alignment horizontal="left" vertical="center"/>
      <protection locked="0"/>
    </xf>
    <xf numFmtId="49" fontId="17" fillId="35" borderId="14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6" xfId="0" applyNumberFormat="1" applyFont="1" applyBorder="1" applyAlignment="1">
      <alignment horizontal="right" vertical="center"/>
    </xf>
    <xf numFmtId="49" fontId="8" fillId="36" borderId="17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6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0" fontId="28" fillId="0" borderId="21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49" fontId="22" fillId="0" borderId="16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1" fontId="0" fillId="37" borderId="19" xfId="0" applyNumberFormat="1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16" fillId="0" borderId="16" xfId="51" applyNumberFormat="1" applyFont="1" applyBorder="1" applyAlignment="1" applyProtection="1">
      <alignment vertical="center"/>
      <protection locked="0"/>
    </xf>
    <xf numFmtId="0" fontId="17" fillId="0" borderId="16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2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36" fillId="0" borderId="24" xfId="0" applyFont="1" applyBorder="1" applyAlignment="1">
      <alignment vertical="center"/>
    </xf>
    <xf numFmtId="0" fontId="37" fillId="38" borderId="24" xfId="0" applyFont="1" applyFill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24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36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49" fontId="36" fillId="36" borderId="0" xfId="0" applyNumberFormat="1" applyFont="1" applyFill="1" applyAlignment="1">
      <alignment vertical="center"/>
    </xf>
    <xf numFmtId="49" fontId="39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25" xfId="0" applyFont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40" fillId="39" borderId="26" xfId="0" applyFont="1" applyFill="1" applyBorder="1" applyAlignment="1">
      <alignment horizontal="right" vertical="center"/>
    </xf>
    <xf numFmtId="0" fontId="38" fillId="0" borderId="2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9" borderId="17" xfId="0" applyFont="1" applyFill="1" applyBorder="1" applyAlignment="1">
      <alignment horizontal="right" vertical="center"/>
    </xf>
    <xf numFmtId="49" fontId="38" fillId="0" borderId="24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17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49" fontId="38" fillId="0" borderId="18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3" fillId="36" borderId="0" xfId="0" applyNumberFormat="1" applyFont="1" applyFill="1" applyAlignment="1">
      <alignment vertical="center"/>
    </xf>
    <xf numFmtId="49" fontId="44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29" xfId="0" applyFont="1" applyFill="1" applyBorder="1" applyAlignment="1">
      <alignment vertical="center"/>
    </xf>
    <xf numFmtId="0" fontId="20" fillId="33" borderId="30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49" fontId="21" fillId="33" borderId="30" xfId="0" applyNumberFormat="1" applyFont="1" applyFill="1" applyBorder="1" applyAlignment="1">
      <alignment horizontal="center" vertical="center"/>
    </xf>
    <xf numFmtId="49" fontId="21" fillId="33" borderId="30" xfId="0" applyNumberFormat="1" applyFont="1" applyFill="1" applyBorder="1" applyAlignment="1">
      <alignment vertical="center"/>
    </xf>
    <xf numFmtId="49" fontId="21" fillId="33" borderId="30" xfId="0" applyNumberFormat="1" applyFont="1" applyFill="1" applyBorder="1" applyAlignment="1">
      <alignment horizontal="centerContinuous" vertical="center"/>
    </xf>
    <xf numFmtId="49" fontId="21" fillId="33" borderId="14" xfId="0" applyNumberFormat="1" applyFont="1" applyFill="1" applyBorder="1" applyAlignment="1">
      <alignment horizontal="centerContinuous" vertical="center"/>
    </xf>
    <xf numFmtId="49" fontId="26" fillId="33" borderId="30" xfId="0" applyNumberFormat="1" applyFont="1" applyFill="1" applyBorder="1" applyAlignment="1">
      <alignment vertical="center"/>
    </xf>
    <xf numFmtId="49" fontId="26" fillId="33" borderId="14" xfId="0" applyNumberFormat="1" applyFont="1" applyFill="1" applyBorder="1" applyAlignment="1">
      <alignment vertical="center"/>
    </xf>
    <xf numFmtId="49" fontId="20" fillId="33" borderId="30" xfId="0" applyNumberFormat="1" applyFont="1" applyFill="1" applyBorder="1" applyAlignment="1">
      <alignment horizontal="left" vertical="center"/>
    </xf>
    <xf numFmtId="49" fontId="20" fillId="0" borderId="30" xfId="0" applyNumberFormat="1" applyFont="1" applyBorder="1" applyAlignment="1">
      <alignment horizontal="left" vertical="center"/>
    </xf>
    <xf numFmtId="49" fontId="26" fillId="36" borderId="1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2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20" fillId="33" borderId="33" xfId="0" applyNumberFormat="1" applyFont="1" applyFill="1" applyBorder="1" applyAlignment="1">
      <alignment vertical="center"/>
    </xf>
    <xf numFmtId="49" fontId="20" fillId="33" borderId="34" xfId="0" applyNumberFormat="1" applyFont="1" applyFill="1" applyBorder="1" applyAlignment="1">
      <alignment vertical="center"/>
    </xf>
    <xf numFmtId="49" fontId="32" fillId="33" borderId="17" xfId="0" applyNumberFormat="1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49" fontId="32" fillId="0" borderId="24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0" fontId="8" fillId="33" borderId="32" xfId="0" applyFont="1" applyFill="1" applyBorder="1" applyAlignment="1">
      <alignment vertical="center"/>
    </xf>
    <xf numFmtId="49" fontId="8" fillId="33" borderId="17" xfId="0" applyNumberFormat="1" applyFont="1" applyFill="1" applyBorder="1" applyAlignment="1">
      <alignment horizontal="right" vertical="center"/>
    </xf>
    <xf numFmtId="0" fontId="20" fillId="33" borderId="35" xfId="0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0" fontId="8" fillId="36" borderId="24" xfId="0" applyFont="1" applyFill="1" applyBorder="1" applyAlignment="1">
      <alignment vertical="center"/>
    </xf>
    <xf numFmtId="49" fontId="8" fillId="36" borderId="24" xfId="0" applyNumberFormat="1" applyFont="1" applyFill="1" applyBorder="1" applyAlignment="1">
      <alignment horizontal="center" vertical="center"/>
    </xf>
    <xf numFmtId="49" fontId="8" fillId="36" borderId="18" xfId="0" applyNumberFormat="1" applyFont="1" applyFill="1" applyBorder="1" applyAlignment="1">
      <alignment vertical="center"/>
    </xf>
    <xf numFmtId="49" fontId="27" fillId="0" borderId="24" xfId="0" applyNumberFormat="1" applyFont="1" applyBorder="1" applyAlignment="1">
      <alignment horizontal="center" vertical="center"/>
    </xf>
    <xf numFmtId="0" fontId="40" fillId="39" borderId="18" xfId="0" applyFont="1" applyFill="1" applyBorder="1" applyAlignment="1">
      <alignment horizontal="right" vertical="center"/>
    </xf>
    <xf numFmtId="49" fontId="45" fillId="33" borderId="0" xfId="6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97" fontId="0" fillId="0" borderId="37" xfId="0" applyNumberFormat="1" applyFont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left"/>
    </xf>
    <xf numFmtId="0" fontId="8" fillId="33" borderId="17" xfId="0" applyFont="1" applyFill="1" applyBorder="1" applyAlignment="1">
      <alignment horizontal="center" vertical="center" wrapText="1"/>
    </xf>
    <xf numFmtId="49" fontId="8" fillId="37" borderId="39" xfId="0" applyNumberFormat="1" applyFont="1" applyFill="1" applyBorder="1" applyAlignment="1">
      <alignment horizontal="center" vertical="center" wrapText="1"/>
    </xf>
    <xf numFmtId="49" fontId="8" fillId="37" borderId="17" xfId="0" applyNumberFormat="1" applyFont="1" applyFill="1" applyBorder="1" applyAlignment="1">
      <alignment horizontal="center" vertical="center" wrapText="1"/>
    </xf>
    <xf numFmtId="49" fontId="8" fillId="37" borderId="38" xfId="0" applyNumberFormat="1" applyFont="1" applyFill="1" applyBorder="1" applyAlignment="1">
      <alignment horizontal="center" vertical="center" wrapText="1"/>
    </xf>
    <xf numFmtId="0" fontId="27" fillId="33" borderId="38" xfId="0" applyFont="1" applyFill="1" applyBorder="1" applyAlignment="1">
      <alignment horizontal="center" vertical="center" wrapText="1"/>
    </xf>
    <xf numFmtId="0" fontId="27" fillId="37" borderId="38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49" fontId="48" fillId="0" borderId="0" xfId="0" applyNumberFormat="1" applyFont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left" vertical="center"/>
    </xf>
    <xf numFmtId="0" fontId="0" fillId="37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1" fontId="0" fillId="37" borderId="15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37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49" fontId="47" fillId="35" borderId="29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NumberFormat="1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" fontId="0" fillId="0" borderId="37" xfId="0" applyNumberFormat="1" applyFont="1" applyBorder="1" applyAlignment="1">
      <alignment horizontal="left" vertical="center"/>
    </xf>
    <xf numFmtId="0" fontId="0" fillId="37" borderId="37" xfId="0" applyFont="1" applyFill="1" applyBorder="1" applyAlignment="1">
      <alignment horizontal="left" vertical="center"/>
    </xf>
    <xf numFmtId="1" fontId="0" fillId="37" borderId="37" xfId="0" applyNumberFormat="1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1" fontId="0" fillId="37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49" fillId="0" borderId="4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15" xfId="0" applyFont="1" applyBorder="1" applyAlignment="1">
      <alignment horizontal="left" vertical="center"/>
    </xf>
    <xf numFmtId="0" fontId="85" fillId="0" borderId="15" xfId="0" applyFont="1" applyBorder="1" applyAlignment="1">
      <alignment horizontal="center" vertical="center"/>
    </xf>
    <xf numFmtId="0" fontId="85" fillId="0" borderId="15" xfId="0" applyFont="1" applyFill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15" xfId="0" applyFont="1" applyBorder="1" applyAlignment="1">
      <alignment horizontal="left" vertical="center"/>
    </xf>
    <xf numFmtId="0" fontId="85" fillId="0" borderId="37" xfId="0" applyFont="1" applyBorder="1" applyAlignment="1">
      <alignment horizontal="left" vertical="center"/>
    </xf>
    <xf numFmtId="0" fontId="85" fillId="0" borderId="15" xfId="0" applyNumberFormat="1" applyFont="1" applyBorder="1" applyAlignment="1">
      <alignment horizontal="center" vertical="center"/>
    </xf>
    <xf numFmtId="0" fontId="85" fillId="0" borderId="15" xfId="0" applyNumberFormat="1" applyFont="1" applyFill="1" applyBorder="1" applyAlignment="1">
      <alignment horizontal="left" vertical="center"/>
    </xf>
    <xf numFmtId="49" fontId="8" fillId="33" borderId="45" xfId="0" applyNumberFormat="1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vertical="center"/>
    </xf>
    <xf numFmtId="197" fontId="0" fillId="0" borderId="15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0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1" fontId="0" fillId="37" borderId="41" xfId="0" applyNumberFormat="1" applyFont="1" applyFill="1" applyBorder="1" applyAlignment="1">
      <alignment horizontal="center" vertical="center"/>
    </xf>
    <xf numFmtId="14" fontId="16" fillId="0" borderId="16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9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514350</xdr:colOff>
      <xdr:row>0</xdr:row>
      <xdr:rowOff>76200</xdr:rowOff>
    </xdr:from>
    <xdr:to>
      <xdr:col>4</xdr:col>
      <xdr:colOff>1228725</xdr:colOff>
      <xdr:row>0</xdr:row>
      <xdr:rowOff>504825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62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.wennberg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4">
      <selection activeCell="D12" sqref="D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9" t="s">
        <v>94</v>
      </c>
      <c r="B6" s="25"/>
      <c r="C6" s="26"/>
      <c r="D6" s="27"/>
      <c r="E6" s="28" t="s">
        <v>39</v>
      </c>
      <c r="F6" s="5"/>
      <c r="G6" s="5"/>
    </row>
    <row r="7" spans="1:7" s="18" customFormat="1" ht="15" customHeight="1">
      <c r="A7" s="20" t="s">
        <v>45</v>
      </c>
      <c r="B7" s="21"/>
      <c r="C7" s="21"/>
      <c r="D7" s="121" t="s">
        <v>35</v>
      </c>
      <c r="E7" s="220" t="s">
        <v>34</v>
      </c>
      <c r="F7" s="23"/>
      <c r="G7" s="24"/>
    </row>
    <row r="8" spans="1:7" s="2" customFormat="1" ht="16.5" customHeight="1">
      <c r="A8" s="29" t="s">
        <v>67</v>
      </c>
      <c r="B8" s="30"/>
      <c r="C8" s="31"/>
      <c r="D8" s="32"/>
      <c r="E8" s="33"/>
      <c r="F8" s="5"/>
      <c r="G8" s="5"/>
    </row>
    <row r="9" spans="1:7" s="2" customFormat="1" ht="15" customHeight="1">
      <c r="A9" s="20" t="s">
        <v>40</v>
      </c>
      <c r="B9" s="21"/>
      <c r="C9" s="21" t="s">
        <v>41</v>
      </c>
      <c r="D9" s="21" t="s">
        <v>42</v>
      </c>
      <c r="E9" s="34" t="s">
        <v>44</v>
      </c>
      <c r="F9" s="5"/>
      <c r="G9" s="5"/>
    </row>
    <row r="10" spans="1:7" s="2" customFormat="1" ht="12.75">
      <c r="A10" s="36" t="s">
        <v>95</v>
      </c>
      <c r="B10" s="37"/>
      <c r="C10" s="38" t="s">
        <v>96</v>
      </c>
      <c r="D10" s="39" t="s">
        <v>91</v>
      </c>
      <c r="E10" s="40" t="s">
        <v>97</v>
      </c>
      <c r="F10" s="5"/>
      <c r="G10" s="5"/>
    </row>
    <row r="11" spans="1:7" ht="12.75">
      <c r="A11" s="20" t="s">
        <v>4</v>
      </c>
      <c r="B11" s="21"/>
      <c r="C11" s="41"/>
      <c r="D11" s="41"/>
      <c r="E11" s="42"/>
      <c r="F11" s="43"/>
      <c r="G11" s="43"/>
    </row>
    <row r="12" spans="1:7" s="2" customFormat="1" ht="12.75">
      <c r="A12" s="44" t="s">
        <v>72</v>
      </c>
      <c r="B12" s="5"/>
      <c r="C12" s="46"/>
      <c r="D12" s="47"/>
      <c r="E12" s="48"/>
      <c r="F12" s="5"/>
      <c r="G12" s="5"/>
    </row>
    <row r="13" spans="1:7" ht="7.5" customHeight="1">
      <c r="A13" s="43"/>
      <c r="B13" s="43"/>
      <c r="C13" s="43"/>
      <c r="D13" s="43"/>
      <c r="E13" s="49"/>
      <c r="F13" s="43"/>
      <c r="G13" s="43"/>
    </row>
    <row r="14" spans="1:7" ht="107.25" customHeight="1">
      <c r="A14" s="43"/>
      <c r="B14" s="43"/>
      <c r="C14" s="43"/>
      <c r="D14" s="43"/>
      <c r="E14" s="49"/>
      <c r="F14" s="43"/>
      <c r="G14" s="43"/>
    </row>
    <row r="15" spans="1:7" ht="12.75">
      <c r="A15" s="41" t="s">
        <v>36</v>
      </c>
      <c r="B15" s="41"/>
      <c r="C15" s="41"/>
      <c r="D15" s="41"/>
      <c r="E15" s="49"/>
      <c r="F15" s="43"/>
      <c r="G15" s="43"/>
    </row>
    <row r="16" spans="1:7" ht="12.75">
      <c r="A16" s="41" t="s">
        <v>5</v>
      </c>
      <c r="B16" s="41"/>
      <c r="C16" s="41"/>
      <c r="D16" s="41"/>
      <c r="E16" s="50"/>
      <c r="F16" s="43"/>
      <c r="G16" s="43"/>
    </row>
    <row r="17" spans="1:7" ht="12.75" customHeight="1">
      <c r="A17" s="51" t="s">
        <v>6</v>
      </c>
      <c r="B17" s="52" t="s">
        <v>7</v>
      </c>
      <c r="C17" s="52"/>
      <c r="D17" s="53"/>
      <c r="E17" s="49"/>
      <c r="F17" s="43"/>
      <c r="G17" s="43"/>
    </row>
    <row r="18" spans="1:7" ht="12.75">
      <c r="A18" s="43"/>
      <c r="B18" s="43"/>
      <c r="C18" s="43"/>
      <c r="D18" s="43"/>
      <c r="E18" s="49"/>
      <c r="F18" s="43"/>
      <c r="G18" s="43"/>
    </row>
  </sheetData>
  <sheetProtection/>
  <hyperlinks>
    <hyperlink ref="B17" r:id="rId1" display="mailto:anders.wennberg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R16" sqref="R16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10.00390625" style="0" customWidth="1"/>
    <col min="4" max="4" width="17.140625" style="54" customWidth="1"/>
    <col min="5" max="5" width="13.8515625" style="73" customWidth="1"/>
    <col min="6" max="6" width="8.140625" style="73" customWidth="1"/>
    <col min="7" max="7" width="8.57421875" style="73" hidden="1" customWidth="1"/>
    <col min="8" max="10" width="8.57421875" style="54" hidden="1" customWidth="1"/>
    <col min="11" max="11" width="7.7109375" style="54" hidden="1" customWidth="1"/>
    <col min="12" max="14" width="6.8515625" style="54" hidden="1" customWidth="1"/>
    <col min="15" max="15" width="0.2890625" style="54" hidden="1" customWidth="1"/>
    <col min="16" max="16" width="8.57421875" style="54" customWidth="1"/>
    <col min="17" max="17" width="6.8515625" style="54" hidden="1" customWidth="1"/>
    <col min="18" max="18" width="27.00390625" style="54" customWidth="1"/>
    <col min="20" max="20" width="8.28125" style="0" hidden="1" customWidth="1"/>
    <col min="21" max="21" width="0" style="0" hidden="1" customWidth="1"/>
  </cols>
  <sheetData>
    <row r="1" spans="1:18" ht="26.25">
      <c r="A1" s="64" t="str">
        <f>'Week SetUp'!$A$6</f>
        <v>2ο Παγκρήτιο Βετεράνων  2013</v>
      </c>
      <c r="B1" s="65"/>
      <c r="C1" s="65"/>
      <c r="D1" s="87"/>
      <c r="E1" s="87"/>
      <c r="F1" s="232" t="s">
        <v>72</v>
      </c>
      <c r="G1" s="79"/>
      <c r="H1" s="66"/>
      <c r="I1" s="67"/>
      <c r="J1" s="67"/>
      <c r="K1" s="67"/>
      <c r="L1" s="67"/>
      <c r="M1" s="67"/>
      <c r="N1" s="67"/>
      <c r="O1" s="67"/>
      <c r="P1" s="67"/>
      <c r="Q1" s="67"/>
      <c r="R1" s="80"/>
    </row>
    <row r="2" spans="1:18" ht="13.5" thickBot="1">
      <c r="A2" s="68" t="str">
        <f>'Week SetUp'!$A$8</f>
        <v>Ζ΄ ΕΝΩΣΗ</v>
      </c>
      <c r="B2" s="68"/>
      <c r="C2" s="60"/>
      <c r="D2" s="229"/>
      <c r="E2" s="87"/>
      <c r="F2" s="74"/>
      <c r="G2" s="74"/>
      <c r="H2" s="74"/>
      <c r="I2" s="74"/>
      <c r="J2" s="66"/>
      <c r="K2" s="66"/>
      <c r="L2" s="66"/>
      <c r="M2" s="66"/>
      <c r="N2" s="66"/>
      <c r="O2" s="82"/>
      <c r="P2" s="59"/>
      <c r="Q2" s="59"/>
      <c r="R2" s="82"/>
    </row>
    <row r="3" spans="1:21" s="2" customFormat="1" ht="13.5" thickBot="1">
      <c r="A3" s="88" t="s">
        <v>12</v>
      </c>
      <c r="B3" s="89"/>
      <c r="C3" s="90"/>
      <c r="D3" s="22"/>
      <c r="E3" s="91"/>
      <c r="F3" s="91"/>
      <c r="G3" s="91"/>
      <c r="H3" s="22"/>
      <c r="I3" s="92"/>
      <c r="J3" s="93"/>
      <c r="K3" s="83"/>
      <c r="L3" s="94"/>
      <c r="M3" s="94"/>
      <c r="N3" s="94"/>
      <c r="O3" s="83" t="s">
        <v>10</v>
      </c>
      <c r="P3" s="91"/>
      <c r="Q3" s="91"/>
      <c r="R3" s="91"/>
      <c r="S3" s="256"/>
      <c r="T3" s="222" t="s">
        <v>37</v>
      </c>
      <c r="U3" s="223" t="e">
        <f>YEAR($A$5)-18</f>
        <v>#VALUE!</v>
      </c>
    </row>
    <row r="4" spans="1:21" s="2" customFormat="1" ht="12.75">
      <c r="A4" s="56" t="s">
        <v>40</v>
      </c>
      <c r="B4" s="56"/>
      <c r="C4" s="55" t="s">
        <v>41</v>
      </c>
      <c r="D4" s="56" t="s">
        <v>42</v>
      </c>
      <c r="E4" s="95" t="s">
        <v>75</v>
      </c>
      <c r="F4" s="95"/>
      <c r="G4" s="95" t="s">
        <v>68</v>
      </c>
      <c r="H4" s="55"/>
      <c r="I4" s="84"/>
      <c r="J4" s="57" t="s">
        <v>43</v>
      </c>
      <c r="K4" s="96"/>
      <c r="L4" s="97"/>
      <c r="M4" s="97"/>
      <c r="N4" s="97"/>
      <c r="O4" s="96"/>
      <c r="P4" s="95"/>
      <c r="Q4" s="95"/>
      <c r="R4" s="95" t="s">
        <v>76</v>
      </c>
      <c r="S4" s="257"/>
      <c r="T4" s="222" t="s">
        <v>38</v>
      </c>
      <c r="U4" s="223" t="e">
        <f>YEAR($A$5)-13</f>
        <v>#VALUE!</v>
      </c>
    </row>
    <row r="5" spans="1:21" s="2" customFormat="1" ht="13.5" thickBot="1">
      <c r="A5" s="306" t="str">
        <f>'Week SetUp'!$A$10</f>
        <v>22-24/06/2013</v>
      </c>
      <c r="B5" s="306"/>
      <c r="C5" s="69" t="str">
        <f>'Week SetUp'!$C$10</f>
        <v>Ο.Α. ΡΕΘΥΜΝΟΥ</v>
      </c>
      <c r="D5" s="70" t="str">
        <f>'Week SetUp'!$D$10</f>
        <v>ΡΕΘΥΜΝΟ</v>
      </c>
      <c r="E5" s="70" t="s">
        <v>74</v>
      </c>
      <c r="F5" s="70"/>
      <c r="G5" s="70" t="str">
        <f>'Week SetUp'!$A$12</f>
        <v>ΓΥΝΑΙΚΩΝ</v>
      </c>
      <c r="H5" s="70"/>
      <c r="I5" s="98"/>
      <c r="J5" s="61" t="str">
        <f>'Week SetUp'!$E$10</f>
        <v>ΜΑΝΩΛΗΣ ΤΣΑΓΛΙΩΤΗΣ</v>
      </c>
      <c r="K5" s="99"/>
      <c r="L5" s="61"/>
      <c r="M5" s="61"/>
      <c r="N5" s="61"/>
      <c r="O5" s="99"/>
      <c r="P5" s="70"/>
      <c r="Q5" s="70"/>
      <c r="R5" s="258" t="s">
        <v>120</v>
      </c>
      <c r="U5" s="221"/>
    </row>
    <row r="6" spans="1:18" ht="30" customHeight="1" thickBot="1">
      <c r="A6" s="298" t="s">
        <v>9</v>
      </c>
      <c r="B6" s="226" t="s">
        <v>46</v>
      </c>
      <c r="C6" s="226" t="s">
        <v>47</v>
      </c>
      <c r="D6" s="226" t="s">
        <v>42</v>
      </c>
      <c r="E6" s="227" t="s">
        <v>69</v>
      </c>
      <c r="F6" s="237" t="s">
        <v>70</v>
      </c>
      <c r="G6" s="227" t="s">
        <v>13</v>
      </c>
      <c r="H6" s="233" t="s">
        <v>14</v>
      </c>
      <c r="I6" s="233" t="s">
        <v>15</v>
      </c>
      <c r="J6" s="227" t="s">
        <v>16</v>
      </c>
      <c r="K6" s="234"/>
      <c r="L6" s="235" t="s">
        <v>33</v>
      </c>
      <c r="M6" s="236" t="s">
        <v>17</v>
      </c>
      <c r="N6" s="235"/>
      <c r="O6" s="226" t="s">
        <v>11</v>
      </c>
      <c r="P6" s="237" t="s">
        <v>92</v>
      </c>
      <c r="Q6" s="238" t="s">
        <v>18</v>
      </c>
      <c r="R6" s="227" t="s">
        <v>71</v>
      </c>
    </row>
    <row r="7" spans="1:18" s="11" customFormat="1" ht="18.75" customHeight="1">
      <c r="A7" s="239">
        <v>1</v>
      </c>
      <c r="B7" s="274" t="s">
        <v>88</v>
      </c>
      <c r="C7" s="274" t="s">
        <v>89</v>
      </c>
      <c r="D7" s="275" t="s">
        <v>66</v>
      </c>
      <c r="E7" s="274" t="s">
        <v>90</v>
      </c>
      <c r="F7" s="299">
        <v>270</v>
      </c>
      <c r="G7" s="302"/>
      <c r="H7" s="299"/>
      <c r="I7" s="299"/>
      <c r="J7" s="299"/>
      <c r="K7" s="303"/>
      <c r="L7" s="304"/>
      <c r="M7" s="305"/>
      <c r="N7" s="304"/>
      <c r="O7" s="299"/>
      <c r="P7" s="299"/>
      <c r="Q7" s="243">
        <f aca="true" t="shared" si="0" ref="Q7:Q16">IF(O7="DA",1,IF(O7="WC",2,IF(O7="SE",3,IF(O7="Q",4,IF(O7="LL",5,999)))))</f>
        <v>999</v>
      </c>
      <c r="R7" s="244"/>
    </row>
    <row r="8" spans="1:18" s="11" customFormat="1" ht="18.75" customHeight="1">
      <c r="A8" s="245">
        <v>2</v>
      </c>
      <c r="B8" s="276" t="s">
        <v>102</v>
      </c>
      <c r="C8" s="276" t="s">
        <v>73</v>
      </c>
      <c r="D8" s="279" t="s">
        <v>103</v>
      </c>
      <c r="E8" s="301" t="s">
        <v>104</v>
      </c>
      <c r="F8" s="260">
        <v>240</v>
      </c>
      <c r="G8" s="268"/>
      <c r="H8" s="269"/>
      <c r="I8" s="269"/>
      <c r="J8" s="269"/>
      <c r="K8" s="270"/>
      <c r="L8" s="271"/>
      <c r="M8" s="272"/>
      <c r="N8" s="271"/>
      <c r="O8" s="260"/>
      <c r="P8" s="260"/>
      <c r="Q8" s="251">
        <f t="shared" si="0"/>
        <v>999</v>
      </c>
      <c r="R8" s="252"/>
    </row>
    <row r="9" spans="1:18" s="11" customFormat="1" ht="18.75" customHeight="1">
      <c r="A9" s="245">
        <v>3</v>
      </c>
      <c r="B9" s="276" t="s">
        <v>85</v>
      </c>
      <c r="C9" s="276" t="s">
        <v>86</v>
      </c>
      <c r="D9" s="276" t="s">
        <v>66</v>
      </c>
      <c r="E9" s="280" t="s">
        <v>87</v>
      </c>
      <c r="F9" s="260">
        <v>135</v>
      </c>
      <c r="G9" s="268"/>
      <c r="H9" s="269"/>
      <c r="I9" s="269"/>
      <c r="J9" s="269"/>
      <c r="K9" s="270"/>
      <c r="L9" s="271"/>
      <c r="M9" s="272">
        <f>IF(R9="",999,R9)</f>
        <v>999</v>
      </c>
      <c r="N9" s="271"/>
      <c r="O9" s="260" t="s">
        <v>65</v>
      </c>
      <c r="P9" s="260"/>
      <c r="Q9" s="251">
        <f t="shared" si="0"/>
        <v>999</v>
      </c>
      <c r="R9" s="252"/>
    </row>
    <row r="10" spans="1:18" s="11" customFormat="1" ht="18.75" customHeight="1">
      <c r="A10" s="245">
        <v>4</v>
      </c>
      <c r="B10" s="241" t="s">
        <v>84</v>
      </c>
      <c r="C10" s="241" t="s">
        <v>78</v>
      </c>
      <c r="D10" s="269" t="s">
        <v>66</v>
      </c>
      <c r="E10" s="276" t="s">
        <v>79</v>
      </c>
      <c r="F10" s="260">
        <v>130</v>
      </c>
      <c r="G10" s="242"/>
      <c r="H10" s="246"/>
      <c r="I10" s="246"/>
      <c r="J10" s="246"/>
      <c r="K10" s="247"/>
      <c r="L10" s="248"/>
      <c r="M10" s="249"/>
      <c r="N10" s="248"/>
      <c r="O10" s="250"/>
      <c r="P10" s="260"/>
      <c r="Q10" s="251">
        <f t="shared" si="0"/>
        <v>999</v>
      </c>
      <c r="R10" s="252"/>
    </row>
    <row r="11" spans="1:18" s="11" customFormat="1" ht="18.75" customHeight="1">
      <c r="A11" s="245">
        <v>5</v>
      </c>
      <c r="B11" s="281" t="s">
        <v>114</v>
      </c>
      <c r="C11" s="281" t="s">
        <v>115</v>
      </c>
      <c r="D11" s="281" t="s">
        <v>77</v>
      </c>
      <c r="E11" s="277" t="s">
        <v>116</v>
      </c>
      <c r="F11" s="260">
        <v>80</v>
      </c>
      <c r="G11" s="268"/>
      <c r="H11" s="269"/>
      <c r="I11" s="269"/>
      <c r="J11" s="269"/>
      <c r="K11" s="270"/>
      <c r="L11" s="271"/>
      <c r="M11" s="272"/>
      <c r="N11" s="271"/>
      <c r="O11" s="260" t="s">
        <v>65</v>
      </c>
      <c r="P11" s="260"/>
      <c r="Q11" s="251">
        <f t="shared" si="0"/>
        <v>999</v>
      </c>
      <c r="R11" s="252"/>
    </row>
    <row r="12" spans="1:18" s="11" customFormat="1" ht="18.75" customHeight="1">
      <c r="A12" s="245">
        <v>6</v>
      </c>
      <c r="B12" s="276" t="s">
        <v>117</v>
      </c>
      <c r="C12" s="276" t="s">
        <v>118</v>
      </c>
      <c r="D12" s="279" t="s">
        <v>77</v>
      </c>
      <c r="E12" s="280" t="s">
        <v>119</v>
      </c>
      <c r="F12" s="260">
        <v>60</v>
      </c>
      <c r="G12" s="268"/>
      <c r="H12" s="269"/>
      <c r="I12" s="269"/>
      <c r="J12" s="269"/>
      <c r="K12" s="270"/>
      <c r="L12" s="271"/>
      <c r="M12" s="272"/>
      <c r="N12" s="271"/>
      <c r="O12" s="260"/>
      <c r="P12" s="260"/>
      <c r="Q12" s="251">
        <f t="shared" si="0"/>
        <v>999</v>
      </c>
      <c r="R12" s="252"/>
    </row>
    <row r="13" spans="1:18" s="11" customFormat="1" ht="18.75" customHeight="1">
      <c r="A13" s="245">
        <v>7</v>
      </c>
      <c r="B13" s="276" t="s">
        <v>113</v>
      </c>
      <c r="C13" s="276" t="s">
        <v>111</v>
      </c>
      <c r="D13" s="276" t="s">
        <v>66</v>
      </c>
      <c r="E13" s="280" t="s">
        <v>112</v>
      </c>
      <c r="F13" s="260">
        <v>25</v>
      </c>
      <c r="G13" s="268"/>
      <c r="H13" s="269"/>
      <c r="I13" s="269"/>
      <c r="J13" s="269"/>
      <c r="K13" s="270"/>
      <c r="L13" s="271"/>
      <c r="M13" s="272"/>
      <c r="N13" s="271"/>
      <c r="O13" s="260"/>
      <c r="P13" s="260"/>
      <c r="Q13" s="251">
        <f t="shared" si="0"/>
        <v>999</v>
      </c>
      <c r="R13" s="252"/>
    </row>
    <row r="14" spans="1:18" s="11" customFormat="1" ht="18.75" customHeight="1">
      <c r="A14" s="245">
        <v>8</v>
      </c>
      <c r="B14" s="241" t="s">
        <v>98</v>
      </c>
      <c r="C14" s="241" t="s">
        <v>99</v>
      </c>
      <c r="D14" s="269" t="s">
        <v>100</v>
      </c>
      <c r="E14" s="269" t="s">
        <v>101</v>
      </c>
      <c r="F14" s="260">
        <v>20</v>
      </c>
      <c r="G14" s="268"/>
      <c r="H14" s="269"/>
      <c r="I14" s="269"/>
      <c r="J14" s="269"/>
      <c r="K14" s="270"/>
      <c r="L14" s="271"/>
      <c r="M14" s="272"/>
      <c r="N14" s="271"/>
      <c r="O14" s="260"/>
      <c r="P14" s="260"/>
      <c r="Q14" s="251">
        <f t="shared" si="0"/>
        <v>999</v>
      </c>
      <c r="R14" s="252"/>
    </row>
    <row r="15" spans="1:18" s="11" customFormat="1" ht="18.75" customHeight="1">
      <c r="A15" s="245">
        <v>9</v>
      </c>
      <c r="B15" s="241" t="s">
        <v>108</v>
      </c>
      <c r="C15" s="241" t="s">
        <v>109</v>
      </c>
      <c r="D15" s="269" t="s">
        <v>91</v>
      </c>
      <c r="E15" s="269" t="s">
        <v>110</v>
      </c>
      <c r="F15" s="273">
        <v>10</v>
      </c>
      <c r="G15" s="242"/>
      <c r="H15" s="246"/>
      <c r="I15" s="246"/>
      <c r="J15" s="246"/>
      <c r="K15" s="247"/>
      <c r="L15" s="248"/>
      <c r="M15" s="249">
        <f>IF(R15="",999,R15)</f>
        <v>999</v>
      </c>
      <c r="N15" s="248"/>
      <c r="O15" s="250" t="s">
        <v>65</v>
      </c>
      <c r="P15" s="231"/>
      <c r="Q15" s="251">
        <f t="shared" si="0"/>
        <v>999</v>
      </c>
      <c r="R15" s="252"/>
    </row>
    <row r="16" spans="1:18" s="11" customFormat="1" ht="18.75" customHeight="1">
      <c r="A16" s="245">
        <v>10</v>
      </c>
      <c r="B16" s="241" t="s">
        <v>105</v>
      </c>
      <c r="C16" s="241" t="s">
        <v>106</v>
      </c>
      <c r="D16" s="269" t="s">
        <v>91</v>
      </c>
      <c r="E16" s="269" t="s">
        <v>107</v>
      </c>
      <c r="F16" s="260"/>
      <c r="G16" s="268"/>
      <c r="H16" s="269"/>
      <c r="I16" s="269"/>
      <c r="J16" s="269"/>
      <c r="K16" s="270"/>
      <c r="L16" s="271"/>
      <c r="M16" s="272">
        <f>IF(R16="",999,R16)</f>
        <v>999</v>
      </c>
      <c r="N16" s="271"/>
      <c r="O16" s="260" t="s">
        <v>65</v>
      </c>
      <c r="P16" s="260"/>
      <c r="Q16" s="251">
        <f t="shared" si="0"/>
        <v>999</v>
      </c>
      <c r="R16" s="252"/>
    </row>
    <row r="17" spans="1:18" s="11" customFormat="1" ht="18.75" customHeight="1">
      <c r="A17" s="245">
        <v>11</v>
      </c>
      <c r="B17" s="282"/>
      <c r="C17" s="282"/>
      <c r="D17" s="278"/>
      <c r="E17" s="300"/>
      <c r="F17" s="260"/>
      <c r="G17" s="268"/>
      <c r="H17" s="269"/>
      <c r="I17" s="269"/>
      <c r="J17" s="269"/>
      <c r="K17" s="270"/>
      <c r="L17" s="271"/>
      <c r="M17" s="272"/>
      <c r="N17" s="271"/>
      <c r="O17" s="260"/>
      <c r="P17" s="260"/>
      <c r="Q17" s="251">
        <f>IF(O17="DA",1,IF(O17="WC",2,IF(O17="SE",3,IF(O17="Q",4,IF(O17="LL",5,999)))))</f>
        <v>999</v>
      </c>
      <c r="R17" s="252"/>
    </row>
    <row r="18" spans="1:18" s="11" customFormat="1" ht="18.75" customHeight="1">
      <c r="A18" s="245">
        <v>12</v>
      </c>
      <c r="B18" s="289"/>
      <c r="C18" s="289"/>
      <c r="D18" s="290"/>
      <c r="E18" s="289"/>
      <c r="F18" s="291"/>
      <c r="G18" s="268"/>
      <c r="H18" s="269"/>
      <c r="I18" s="269"/>
      <c r="J18" s="269"/>
      <c r="K18" s="270"/>
      <c r="L18" s="271"/>
      <c r="M18" s="272"/>
      <c r="N18" s="271"/>
      <c r="O18" s="260"/>
      <c r="P18" s="260"/>
      <c r="Q18" s="251">
        <f>IF(O18="DA",1,IF(O18="WC",2,IF(O18="SE",3,IF(O18="Q",4,IF(O18="LL",5,999)))))</f>
        <v>999</v>
      </c>
      <c r="R18" s="252"/>
    </row>
    <row r="19" spans="1:18" s="11" customFormat="1" ht="18.75" customHeight="1">
      <c r="A19" s="245">
        <v>13</v>
      </c>
      <c r="B19" s="292"/>
      <c r="C19" s="292"/>
      <c r="D19" s="292"/>
      <c r="E19" s="297"/>
      <c r="F19" s="291"/>
      <c r="G19" s="268"/>
      <c r="H19" s="269"/>
      <c r="I19" s="269"/>
      <c r="J19" s="269"/>
      <c r="K19" s="270"/>
      <c r="L19" s="271"/>
      <c r="M19" s="272"/>
      <c r="N19" s="271"/>
      <c r="O19" s="260"/>
      <c r="P19" s="260"/>
      <c r="Q19" s="251">
        <f>IF(O19="DA",1,IF(O19="WC",2,IF(O19="SE",3,IF(O19="Q",4,IF(O19="LL",5,999)))))</f>
        <v>999</v>
      </c>
      <c r="R19" s="252"/>
    </row>
    <row r="20" spans="1:18" s="11" customFormat="1" ht="18.75" customHeight="1">
      <c r="A20" s="245">
        <v>14</v>
      </c>
      <c r="B20" s="241"/>
      <c r="C20" s="241"/>
      <c r="D20" s="269"/>
      <c r="E20" s="283"/>
      <c r="F20" s="261"/>
      <c r="G20" s="262"/>
      <c r="H20" s="263"/>
      <c r="I20" s="263"/>
      <c r="J20" s="263"/>
      <c r="K20" s="264"/>
      <c r="L20" s="265"/>
      <c r="M20" s="266"/>
      <c r="N20" s="265"/>
      <c r="O20" s="267"/>
      <c r="P20" s="261"/>
      <c r="Q20" s="251">
        <f>IF(O20="DA",1,IF(O20="WC",2,IF(O20="SE",3,IF(O20="Q",4,IF(O20="LL",5,999)))))</f>
        <v>999</v>
      </c>
      <c r="R20" s="252"/>
    </row>
    <row r="21" spans="1:18" s="11" customFormat="1" ht="18.75" customHeight="1">
      <c r="A21" s="245">
        <v>15</v>
      </c>
      <c r="B21" s="241"/>
      <c r="C21" s="241"/>
      <c r="D21" s="269"/>
      <c r="E21" s="269"/>
      <c r="F21" s="230"/>
      <c r="G21" s="242"/>
      <c r="H21" s="246"/>
      <c r="I21" s="246"/>
      <c r="J21" s="246"/>
      <c r="K21" s="247"/>
      <c r="L21" s="248"/>
      <c r="M21" s="249"/>
      <c r="N21" s="248"/>
      <c r="O21" s="250"/>
      <c r="P21" s="230"/>
      <c r="Q21" s="251">
        <f>IF(O21="DA",1,IF(O21="WC",2,IF(O21="SE",3,IF(O21="Q",4,IF(O21="LL",5,999)))))</f>
        <v>999</v>
      </c>
      <c r="R21" s="252"/>
    </row>
    <row r="22" spans="1:18" s="11" customFormat="1" ht="18.75" customHeight="1">
      <c r="A22" s="245">
        <v>16</v>
      </c>
      <c r="B22" s="284"/>
      <c r="C22" s="284"/>
      <c r="D22" s="285"/>
      <c r="E22" s="284"/>
      <c r="F22" s="228"/>
      <c r="G22" s="242"/>
      <c r="H22" s="246"/>
      <c r="I22" s="246"/>
      <c r="J22" s="246"/>
      <c r="K22" s="247"/>
      <c r="L22" s="248"/>
      <c r="M22" s="249"/>
      <c r="N22" s="248"/>
      <c r="O22" s="250"/>
      <c r="P22" s="231"/>
      <c r="Q22" s="251">
        <f aca="true" t="shared" si="1" ref="Q22:Q38">IF(O22="DA",1,IF(O22="WC",2,IF(O22="SE",3,IF(O22="Q",4,IF(O22="LL",5,999)))))</f>
        <v>999</v>
      </c>
      <c r="R22" s="252"/>
    </row>
    <row r="23" spans="1:18" s="11" customFormat="1" ht="18.75" customHeight="1">
      <c r="A23" s="245">
        <v>17</v>
      </c>
      <c r="B23" s="284"/>
      <c r="C23" s="284"/>
      <c r="D23" s="285"/>
      <c r="E23" s="286"/>
      <c r="F23" s="228"/>
      <c r="G23" s="242"/>
      <c r="H23" s="246"/>
      <c r="I23" s="246"/>
      <c r="J23" s="246"/>
      <c r="K23" s="247"/>
      <c r="L23" s="248"/>
      <c r="M23" s="249"/>
      <c r="N23" s="248"/>
      <c r="O23" s="250"/>
      <c r="P23" s="260"/>
      <c r="Q23" s="251">
        <f t="shared" si="1"/>
        <v>999</v>
      </c>
      <c r="R23" s="252"/>
    </row>
    <row r="24" spans="1:18" s="11" customFormat="1" ht="18.75" customHeight="1">
      <c r="A24" s="245">
        <v>18</v>
      </c>
      <c r="B24" s="241"/>
      <c r="C24" s="241"/>
      <c r="D24" s="269"/>
      <c r="E24" s="287"/>
      <c r="F24" s="230"/>
      <c r="G24" s="242"/>
      <c r="H24" s="246"/>
      <c r="I24" s="246"/>
      <c r="J24" s="246"/>
      <c r="K24" s="247"/>
      <c r="L24" s="248"/>
      <c r="M24" s="249"/>
      <c r="N24" s="248"/>
      <c r="O24" s="250"/>
      <c r="P24" s="230"/>
      <c r="Q24" s="251">
        <f t="shared" si="1"/>
        <v>999</v>
      </c>
      <c r="R24" s="252"/>
    </row>
    <row r="25" spans="1:18" s="11" customFormat="1" ht="18.75" customHeight="1">
      <c r="A25" s="245">
        <v>19</v>
      </c>
      <c r="B25" s="293"/>
      <c r="C25" s="293"/>
      <c r="D25" s="294"/>
      <c r="E25" s="295"/>
      <c r="F25" s="296"/>
      <c r="G25" s="228"/>
      <c r="H25" s="250"/>
      <c r="I25" s="250"/>
      <c r="J25" s="250"/>
      <c r="K25" s="253"/>
      <c r="L25" s="251"/>
      <c r="M25" s="254">
        <f aca="true" t="shared" si="2" ref="M25:M38">IF(R25="",999,R25)</f>
        <v>999</v>
      </c>
      <c r="N25" s="251"/>
      <c r="O25" s="250"/>
      <c r="P25" s="255"/>
      <c r="Q25" s="251">
        <f t="shared" si="1"/>
        <v>999</v>
      </c>
      <c r="R25" s="252"/>
    </row>
    <row r="26" spans="1:18" s="11" customFormat="1" ht="18.75" customHeight="1">
      <c r="A26" s="245">
        <v>20</v>
      </c>
      <c r="B26" s="241"/>
      <c r="C26" s="241"/>
      <c r="D26" s="269"/>
      <c r="E26" s="288"/>
      <c r="F26" s="228"/>
      <c r="G26" s="228"/>
      <c r="H26" s="250"/>
      <c r="I26" s="250"/>
      <c r="J26" s="250"/>
      <c r="K26" s="253"/>
      <c r="L26" s="251"/>
      <c r="M26" s="254">
        <f t="shared" si="2"/>
        <v>999</v>
      </c>
      <c r="N26" s="251"/>
      <c r="O26" s="250"/>
      <c r="P26" s="255"/>
      <c r="Q26" s="251">
        <f t="shared" si="1"/>
        <v>999</v>
      </c>
      <c r="R26" s="252"/>
    </row>
    <row r="27" spans="1:18" s="11" customFormat="1" ht="18.75" customHeight="1">
      <c r="A27" s="85">
        <v>21</v>
      </c>
      <c r="B27" s="241"/>
      <c r="C27" s="241"/>
      <c r="D27" s="269"/>
      <c r="E27" s="269"/>
      <c r="F27" s="100"/>
      <c r="G27" s="100"/>
      <c r="H27" s="76"/>
      <c r="I27" s="76"/>
      <c r="J27" s="77"/>
      <c r="K27" s="86"/>
      <c r="L27" s="101"/>
      <c r="M27" s="102">
        <f t="shared" si="2"/>
        <v>999</v>
      </c>
      <c r="N27" s="101"/>
      <c r="O27" s="76"/>
      <c r="P27" s="224"/>
      <c r="Q27" s="103">
        <f t="shared" si="1"/>
        <v>999</v>
      </c>
      <c r="R27" s="77"/>
    </row>
    <row r="28" spans="1:18" s="11" customFormat="1" ht="18.75" customHeight="1">
      <c r="A28" s="85">
        <v>22</v>
      </c>
      <c r="B28" s="284"/>
      <c r="C28" s="284"/>
      <c r="D28" s="285"/>
      <c r="E28" s="284"/>
      <c r="F28" s="100"/>
      <c r="G28" s="100"/>
      <c r="H28" s="76"/>
      <c r="I28" s="76"/>
      <c r="J28" s="77"/>
      <c r="K28" s="86"/>
      <c r="L28" s="101"/>
      <c r="M28" s="102">
        <f t="shared" si="2"/>
        <v>999</v>
      </c>
      <c r="N28" s="101"/>
      <c r="O28" s="76"/>
      <c r="P28" s="224"/>
      <c r="Q28" s="103">
        <f t="shared" si="1"/>
        <v>999</v>
      </c>
      <c r="R28" s="77"/>
    </row>
    <row r="29" spans="1:18" s="11" customFormat="1" ht="18.75" customHeight="1">
      <c r="A29" s="85">
        <v>23</v>
      </c>
      <c r="B29" s="75"/>
      <c r="C29" s="75"/>
      <c r="D29" s="76"/>
      <c r="E29" s="225"/>
      <c r="F29" s="100"/>
      <c r="G29" s="100"/>
      <c r="H29" s="76"/>
      <c r="I29" s="76"/>
      <c r="J29" s="77"/>
      <c r="K29" s="86"/>
      <c r="L29" s="101"/>
      <c r="M29" s="102">
        <f t="shared" si="2"/>
        <v>999</v>
      </c>
      <c r="N29" s="101"/>
      <c r="O29" s="76"/>
      <c r="P29" s="224"/>
      <c r="Q29" s="103">
        <f t="shared" si="1"/>
        <v>999</v>
      </c>
      <c r="R29" s="77"/>
    </row>
    <row r="30" spans="1:18" s="11" customFormat="1" ht="18.75" customHeight="1">
      <c r="A30" s="85">
        <v>24</v>
      </c>
      <c r="B30" s="75"/>
      <c r="C30" s="75"/>
      <c r="D30" s="76"/>
      <c r="E30" s="225"/>
      <c r="F30" s="100"/>
      <c r="G30" s="100"/>
      <c r="H30" s="76"/>
      <c r="I30" s="76"/>
      <c r="J30" s="77"/>
      <c r="K30" s="86"/>
      <c r="L30" s="101"/>
      <c r="M30" s="102">
        <f t="shared" si="2"/>
        <v>999</v>
      </c>
      <c r="N30" s="101"/>
      <c r="O30" s="76"/>
      <c r="P30" s="224"/>
      <c r="Q30" s="103">
        <f t="shared" si="1"/>
        <v>999</v>
      </c>
      <c r="R30" s="77"/>
    </row>
    <row r="31" spans="1:18" s="11" customFormat="1" ht="18.75" customHeight="1">
      <c r="A31" s="85">
        <v>25</v>
      </c>
      <c r="B31" s="75"/>
      <c r="C31" s="75"/>
      <c r="D31" s="76"/>
      <c r="E31" s="225"/>
      <c r="F31" s="100"/>
      <c r="G31" s="100"/>
      <c r="H31" s="76"/>
      <c r="I31" s="76"/>
      <c r="J31" s="77"/>
      <c r="K31" s="86"/>
      <c r="L31" s="101"/>
      <c r="M31" s="102">
        <f t="shared" si="2"/>
        <v>999</v>
      </c>
      <c r="N31" s="101"/>
      <c r="O31" s="76"/>
      <c r="P31" s="224"/>
      <c r="Q31" s="103">
        <f t="shared" si="1"/>
        <v>999</v>
      </c>
      <c r="R31" s="77"/>
    </row>
    <row r="32" spans="1:18" s="11" customFormat="1" ht="18.75" customHeight="1">
      <c r="A32" s="85">
        <v>26</v>
      </c>
      <c r="B32" s="75"/>
      <c r="C32" s="75"/>
      <c r="D32" s="76"/>
      <c r="E32" s="225"/>
      <c r="F32" s="100"/>
      <c r="G32" s="100"/>
      <c r="H32" s="76"/>
      <c r="I32" s="76"/>
      <c r="J32" s="77"/>
      <c r="K32" s="86"/>
      <c r="L32" s="101"/>
      <c r="M32" s="102">
        <f t="shared" si="2"/>
        <v>999</v>
      </c>
      <c r="N32" s="101"/>
      <c r="O32" s="76"/>
      <c r="P32" s="224"/>
      <c r="Q32" s="103">
        <f t="shared" si="1"/>
        <v>999</v>
      </c>
      <c r="R32" s="77"/>
    </row>
    <row r="33" spans="1:18" s="11" customFormat="1" ht="18.75" customHeight="1">
      <c r="A33" s="85">
        <v>27</v>
      </c>
      <c r="B33" s="75"/>
      <c r="C33" s="75"/>
      <c r="D33" s="76"/>
      <c r="E33" s="225"/>
      <c r="F33" s="100"/>
      <c r="G33" s="100"/>
      <c r="H33" s="76"/>
      <c r="I33" s="76"/>
      <c r="J33" s="77"/>
      <c r="K33" s="86"/>
      <c r="L33" s="101"/>
      <c r="M33" s="102">
        <f t="shared" si="2"/>
        <v>999</v>
      </c>
      <c r="N33" s="101"/>
      <c r="O33" s="76"/>
      <c r="P33" s="224"/>
      <c r="Q33" s="103">
        <f t="shared" si="1"/>
        <v>999</v>
      </c>
      <c r="R33" s="77"/>
    </row>
    <row r="34" spans="1:18" s="11" customFormat="1" ht="18.75" customHeight="1">
      <c r="A34" s="85">
        <v>28</v>
      </c>
      <c r="B34" s="75"/>
      <c r="C34" s="75"/>
      <c r="D34" s="76"/>
      <c r="E34" s="225"/>
      <c r="F34" s="100"/>
      <c r="G34" s="100"/>
      <c r="H34" s="76"/>
      <c r="I34" s="76"/>
      <c r="J34" s="77"/>
      <c r="K34" s="86"/>
      <c r="L34" s="101"/>
      <c r="M34" s="102">
        <f t="shared" si="2"/>
        <v>999</v>
      </c>
      <c r="N34" s="101"/>
      <c r="O34" s="76"/>
      <c r="P34" s="224"/>
      <c r="Q34" s="103">
        <f t="shared" si="1"/>
        <v>999</v>
      </c>
      <c r="R34" s="77"/>
    </row>
    <row r="35" spans="1:18" s="11" customFormat="1" ht="18.75" customHeight="1">
      <c r="A35" s="85">
        <v>29</v>
      </c>
      <c r="B35" s="75"/>
      <c r="C35" s="75"/>
      <c r="D35" s="76"/>
      <c r="E35" s="225"/>
      <c r="F35" s="100"/>
      <c r="G35" s="100"/>
      <c r="H35" s="76"/>
      <c r="I35" s="76"/>
      <c r="J35" s="77"/>
      <c r="K35" s="86"/>
      <c r="L35" s="101"/>
      <c r="M35" s="102">
        <f t="shared" si="2"/>
        <v>999</v>
      </c>
      <c r="N35" s="101"/>
      <c r="O35" s="76"/>
      <c r="P35" s="224"/>
      <c r="Q35" s="103">
        <f t="shared" si="1"/>
        <v>999</v>
      </c>
      <c r="R35" s="77"/>
    </row>
    <row r="36" spans="1:18" s="11" customFormat="1" ht="18.75" customHeight="1">
      <c r="A36" s="85">
        <v>30</v>
      </c>
      <c r="B36" s="75"/>
      <c r="C36" s="75"/>
      <c r="D36" s="76"/>
      <c r="E36" s="225"/>
      <c r="F36" s="100"/>
      <c r="G36" s="100"/>
      <c r="H36" s="76"/>
      <c r="I36" s="76"/>
      <c r="J36" s="77"/>
      <c r="K36" s="86"/>
      <c r="L36" s="101"/>
      <c r="M36" s="102">
        <f t="shared" si="2"/>
        <v>999</v>
      </c>
      <c r="N36" s="101"/>
      <c r="O36" s="76"/>
      <c r="P36" s="224"/>
      <c r="Q36" s="103">
        <f t="shared" si="1"/>
        <v>999</v>
      </c>
      <c r="R36" s="77"/>
    </row>
    <row r="37" spans="1:18" s="11" customFormat="1" ht="18.75" customHeight="1">
      <c r="A37" s="85">
        <v>31</v>
      </c>
      <c r="B37" s="75"/>
      <c r="C37" s="75"/>
      <c r="D37" s="76"/>
      <c r="E37" s="225"/>
      <c r="F37" s="100"/>
      <c r="G37" s="100"/>
      <c r="H37" s="76"/>
      <c r="I37" s="76"/>
      <c r="J37" s="77"/>
      <c r="K37" s="86"/>
      <c r="L37" s="101"/>
      <c r="M37" s="102">
        <f t="shared" si="2"/>
        <v>999</v>
      </c>
      <c r="N37" s="101"/>
      <c r="O37" s="76"/>
      <c r="P37" s="224"/>
      <c r="Q37" s="103">
        <f t="shared" si="1"/>
        <v>999</v>
      </c>
      <c r="R37" s="77"/>
    </row>
    <row r="38" spans="1:18" s="11" customFormat="1" ht="18.75" customHeight="1">
      <c r="A38" s="85">
        <v>32</v>
      </c>
      <c r="B38" s="75"/>
      <c r="C38" s="75"/>
      <c r="D38" s="76"/>
      <c r="E38" s="225"/>
      <c r="F38" s="100"/>
      <c r="G38" s="100"/>
      <c r="H38" s="76"/>
      <c r="I38" s="76"/>
      <c r="J38" s="77"/>
      <c r="K38" s="86"/>
      <c r="L38" s="101"/>
      <c r="M38" s="102">
        <f t="shared" si="2"/>
        <v>999</v>
      </c>
      <c r="N38" s="101"/>
      <c r="O38" s="76"/>
      <c r="P38" s="224"/>
      <c r="Q38" s="103">
        <f t="shared" si="1"/>
        <v>999</v>
      </c>
      <c r="R38" s="77"/>
    </row>
    <row r="39" spans="1:18" s="11" customFormat="1" ht="18.75" customHeight="1">
      <c r="A39" s="85">
        <v>33</v>
      </c>
      <c r="B39" s="75"/>
      <c r="C39" s="75"/>
      <c r="D39" s="76"/>
      <c r="E39" s="225"/>
      <c r="F39" s="100"/>
      <c r="G39" s="100"/>
      <c r="H39" s="76"/>
      <c r="I39" s="76"/>
      <c r="J39" s="77"/>
      <c r="K39" s="86"/>
      <c r="L39" s="101"/>
      <c r="M39" s="102">
        <f aca="true" t="shared" si="3" ref="M39:M70">IF(R39="",999,R39)</f>
        <v>999</v>
      </c>
      <c r="N39" s="101"/>
      <c r="O39" s="76"/>
      <c r="P39" s="224"/>
      <c r="Q39" s="103">
        <f aca="true" t="shared" si="4" ref="Q39:Q70">IF(O39="DA",1,IF(O39="WC",2,IF(O39="SE",3,IF(O39="Q",4,IF(O39="LL",5,999)))))</f>
        <v>999</v>
      </c>
      <c r="R39" s="77"/>
    </row>
    <row r="40" spans="1:18" s="11" customFormat="1" ht="18.75" customHeight="1">
      <c r="A40" s="85">
        <v>34</v>
      </c>
      <c r="B40" s="75"/>
      <c r="C40" s="75"/>
      <c r="D40" s="76"/>
      <c r="E40" s="225"/>
      <c r="F40" s="100"/>
      <c r="G40" s="100"/>
      <c r="H40" s="76"/>
      <c r="I40" s="76"/>
      <c r="J40" s="77"/>
      <c r="K40" s="86"/>
      <c r="L40" s="101"/>
      <c r="M40" s="102">
        <f t="shared" si="3"/>
        <v>999</v>
      </c>
      <c r="N40" s="101"/>
      <c r="O40" s="76"/>
      <c r="P40" s="224"/>
      <c r="Q40" s="103">
        <f t="shared" si="4"/>
        <v>999</v>
      </c>
      <c r="R40" s="77"/>
    </row>
    <row r="41" spans="1:18" s="11" customFormat="1" ht="18.75" customHeight="1">
      <c r="A41" s="85">
        <v>35</v>
      </c>
      <c r="B41" s="75"/>
      <c r="C41" s="75"/>
      <c r="D41" s="76"/>
      <c r="E41" s="225"/>
      <c r="F41" s="100"/>
      <c r="G41" s="100"/>
      <c r="H41" s="76"/>
      <c r="I41" s="76"/>
      <c r="J41" s="77"/>
      <c r="K41" s="86"/>
      <c r="L41" s="101"/>
      <c r="M41" s="102">
        <f t="shared" si="3"/>
        <v>999</v>
      </c>
      <c r="N41" s="101"/>
      <c r="O41" s="76"/>
      <c r="P41" s="224"/>
      <c r="Q41" s="103">
        <f t="shared" si="4"/>
        <v>999</v>
      </c>
      <c r="R41" s="77"/>
    </row>
    <row r="42" spans="1:18" s="11" customFormat="1" ht="18.75" customHeight="1">
      <c r="A42" s="85">
        <v>36</v>
      </c>
      <c r="B42" s="75"/>
      <c r="C42" s="75"/>
      <c r="D42" s="76"/>
      <c r="E42" s="225"/>
      <c r="F42" s="100"/>
      <c r="G42" s="100"/>
      <c r="H42" s="76"/>
      <c r="I42" s="76"/>
      <c r="J42" s="77"/>
      <c r="K42" s="86"/>
      <c r="L42" s="101"/>
      <c r="M42" s="102">
        <f t="shared" si="3"/>
        <v>999</v>
      </c>
      <c r="N42" s="101"/>
      <c r="O42" s="76"/>
      <c r="P42" s="224"/>
      <c r="Q42" s="103">
        <f t="shared" si="4"/>
        <v>999</v>
      </c>
      <c r="R42" s="77"/>
    </row>
    <row r="43" spans="1:18" s="11" customFormat="1" ht="18.75" customHeight="1">
      <c r="A43" s="85">
        <v>37</v>
      </c>
      <c r="B43" s="75"/>
      <c r="C43" s="75"/>
      <c r="D43" s="76"/>
      <c r="E43" s="225"/>
      <c r="F43" s="100"/>
      <c r="G43" s="100"/>
      <c r="H43" s="76"/>
      <c r="I43" s="76"/>
      <c r="J43" s="77"/>
      <c r="K43" s="86"/>
      <c r="L43" s="101"/>
      <c r="M43" s="102">
        <f t="shared" si="3"/>
        <v>999</v>
      </c>
      <c r="N43" s="101"/>
      <c r="O43" s="76"/>
      <c r="P43" s="224"/>
      <c r="Q43" s="103">
        <f t="shared" si="4"/>
        <v>999</v>
      </c>
      <c r="R43" s="77"/>
    </row>
    <row r="44" spans="1:18" s="11" customFormat="1" ht="18.75" customHeight="1">
      <c r="A44" s="85">
        <v>38</v>
      </c>
      <c r="B44" s="75"/>
      <c r="C44" s="75"/>
      <c r="D44" s="76"/>
      <c r="E44" s="225"/>
      <c r="F44" s="100"/>
      <c r="G44" s="100"/>
      <c r="H44" s="76"/>
      <c r="I44" s="76"/>
      <c r="J44" s="77"/>
      <c r="K44" s="86"/>
      <c r="L44" s="101"/>
      <c r="M44" s="102">
        <f t="shared" si="3"/>
        <v>999</v>
      </c>
      <c r="N44" s="101"/>
      <c r="O44" s="76"/>
      <c r="P44" s="224"/>
      <c r="Q44" s="103">
        <f t="shared" si="4"/>
        <v>999</v>
      </c>
      <c r="R44" s="77"/>
    </row>
    <row r="45" spans="1:18" s="11" customFormat="1" ht="18.75" customHeight="1">
      <c r="A45" s="85">
        <v>39</v>
      </c>
      <c r="B45" s="75"/>
      <c r="C45" s="75"/>
      <c r="D45" s="76"/>
      <c r="E45" s="225"/>
      <c r="F45" s="100"/>
      <c r="G45" s="100"/>
      <c r="H45" s="76"/>
      <c r="I45" s="76"/>
      <c r="J45" s="77"/>
      <c r="K45" s="86"/>
      <c r="L45" s="101"/>
      <c r="M45" s="102">
        <f t="shared" si="3"/>
        <v>999</v>
      </c>
      <c r="N45" s="101"/>
      <c r="O45" s="76"/>
      <c r="P45" s="224"/>
      <c r="Q45" s="103">
        <f t="shared" si="4"/>
        <v>999</v>
      </c>
      <c r="R45" s="77"/>
    </row>
    <row r="46" spans="1:18" s="11" customFormat="1" ht="18.75" customHeight="1">
      <c r="A46" s="85">
        <v>40</v>
      </c>
      <c r="B46" s="75"/>
      <c r="C46" s="75"/>
      <c r="D46" s="76"/>
      <c r="E46" s="225"/>
      <c r="F46" s="100"/>
      <c r="G46" s="100"/>
      <c r="H46" s="76"/>
      <c r="I46" s="76"/>
      <c r="J46" s="77"/>
      <c r="K46" s="86"/>
      <c r="L46" s="101"/>
      <c r="M46" s="102">
        <f t="shared" si="3"/>
        <v>999</v>
      </c>
      <c r="N46" s="101"/>
      <c r="O46" s="76"/>
      <c r="P46" s="224"/>
      <c r="Q46" s="103">
        <f t="shared" si="4"/>
        <v>999</v>
      </c>
      <c r="R46" s="77"/>
    </row>
    <row r="47" spans="1:18" s="11" customFormat="1" ht="18.75" customHeight="1">
      <c r="A47" s="85">
        <v>41</v>
      </c>
      <c r="B47" s="75"/>
      <c r="C47" s="75"/>
      <c r="D47" s="76"/>
      <c r="E47" s="225"/>
      <c r="F47" s="100"/>
      <c r="G47" s="100"/>
      <c r="H47" s="76"/>
      <c r="I47" s="76"/>
      <c r="J47" s="77"/>
      <c r="K47" s="86"/>
      <c r="L47" s="101"/>
      <c r="M47" s="102">
        <f t="shared" si="3"/>
        <v>999</v>
      </c>
      <c r="N47" s="101"/>
      <c r="O47" s="76"/>
      <c r="P47" s="224"/>
      <c r="Q47" s="103">
        <f t="shared" si="4"/>
        <v>999</v>
      </c>
      <c r="R47" s="77"/>
    </row>
    <row r="48" spans="1:18" s="11" customFormat="1" ht="18.75" customHeight="1">
      <c r="A48" s="85">
        <v>42</v>
      </c>
      <c r="B48" s="75"/>
      <c r="C48" s="75"/>
      <c r="D48" s="76"/>
      <c r="E48" s="225"/>
      <c r="F48" s="100"/>
      <c r="G48" s="100"/>
      <c r="H48" s="76"/>
      <c r="I48" s="76"/>
      <c r="J48" s="77"/>
      <c r="K48" s="86"/>
      <c r="L48" s="101"/>
      <c r="M48" s="102">
        <f t="shared" si="3"/>
        <v>999</v>
      </c>
      <c r="N48" s="101"/>
      <c r="O48" s="76"/>
      <c r="P48" s="224"/>
      <c r="Q48" s="103">
        <f t="shared" si="4"/>
        <v>999</v>
      </c>
      <c r="R48" s="77"/>
    </row>
    <row r="49" spans="1:18" s="11" customFormat="1" ht="18.75" customHeight="1">
      <c r="A49" s="85">
        <v>43</v>
      </c>
      <c r="B49" s="75"/>
      <c r="C49" s="75"/>
      <c r="D49" s="76"/>
      <c r="E49" s="225"/>
      <c r="F49" s="100"/>
      <c r="G49" s="100"/>
      <c r="H49" s="76"/>
      <c r="I49" s="76"/>
      <c r="J49" s="77"/>
      <c r="K49" s="86"/>
      <c r="L49" s="101"/>
      <c r="M49" s="102">
        <f t="shared" si="3"/>
        <v>999</v>
      </c>
      <c r="N49" s="101"/>
      <c r="O49" s="76"/>
      <c r="P49" s="224"/>
      <c r="Q49" s="103">
        <f t="shared" si="4"/>
        <v>999</v>
      </c>
      <c r="R49" s="77"/>
    </row>
    <row r="50" spans="1:18" s="11" customFormat="1" ht="18.75" customHeight="1">
      <c r="A50" s="85">
        <v>44</v>
      </c>
      <c r="B50" s="75"/>
      <c r="C50" s="75"/>
      <c r="D50" s="76"/>
      <c r="E50" s="225"/>
      <c r="F50" s="100"/>
      <c r="G50" s="100"/>
      <c r="H50" s="76"/>
      <c r="I50" s="76"/>
      <c r="J50" s="77"/>
      <c r="K50" s="86"/>
      <c r="L50" s="101"/>
      <c r="M50" s="102">
        <f t="shared" si="3"/>
        <v>999</v>
      </c>
      <c r="N50" s="101"/>
      <c r="O50" s="76"/>
      <c r="P50" s="224"/>
      <c r="Q50" s="103">
        <f t="shared" si="4"/>
        <v>999</v>
      </c>
      <c r="R50" s="77"/>
    </row>
    <row r="51" spans="1:18" s="11" customFormat="1" ht="18.75" customHeight="1">
      <c r="A51" s="85">
        <v>45</v>
      </c>
      <c r="B51" s="75"/>
      <c r="C51" s="75"/>
      <c r="D51" s="76"/>
      <c r="E51" s="225"/>
      <c r="F51" s="100"/>
      <c r="G51" s="100"/>
      <c r="H51" s="76"/>
      <c r="I51" s="76"/>
      <c r="J51" s="77"/>
      <c r="K51" s="86"/>
      <c r="L51" s="101"/>
      <c r="M51" s="102">
        <f t="shared" si="3"/>
        <v>999</v>
      </c>
      <c r="N51" s="101"/>
      <c r="O51" s="76"/>
      <c r="P51" s="224"/>
      <c r="Q51" s="103">
        <f t="shared" si="4"/>
        <v>999</v>
      </c>
      <c r="R51" s="77"/>
    </row>
    <row r="52" spans="1:18" s="11" customFormat="1" ht="18.75" customHeight="1">
      <c r="A52" s="85">
        <v>46</v>
      </c>
      <c r="B52" s="75"/>
      <c r="C52" s="75"/>
      <c r="D52" s="76"/>
      <c r="E52" s="225"/>
      <c r="F52" s="100"/>
      <c r="G52" s="100"/>
      <c r="H52" s="76"/>
      <c r="I52" s="76"/>
      <c r="J52" s="77"/>
      <c r="K52" s="86"/>
      <c r="L52" s="101"/>
      <c r="M52" s="102">
        <f t="shared" si="3"/>
        <v>999</v>
      </c>
      <c r="N52" s="101"/>
      <c r="O52" s="76"/>
      <c r="P52" s="224"/>
      <c r="Q52" s="103">
        <f t="shared" si="4"/>
        <v>999</v>
      </c>
      <c r="R52" s="77"/>
    </row>
    <row r="53" spans="1:18" s="11" customFormat="1" ht="18.75" customHeight="1">
      <c r="A53" s="85">
        <v>47</v>
      </c>
      <c r="B53" s="75"/>
      <c r="C53" s="75"/>
      <c r="D53" s="76"/>
      <c r="E53" s="225"/>
      <c r="F53" s="100"/>
      <c r="G53" s="100"/>
      <c r="H53" s="76"/>
      <c r="I53" s="76"/>
      <c r="J53" s="77"/>
      <c r="K53" s="86"/>
      <c r="L53" s="101"/>
      <c r="M53" s="102">
        <f t="shared" si="3"/>
        <v>999</v>
      </c>
      <c r="N53" s="101"/>
      <c r="O53" s="76"/>
      <c r="P53" s="224"/>
      <c r="Q53" s="103">
        <f t="shared" si="4"/>
        <v>999</v>
      </c>
      <c r="R53" s="77"/>
    </row>
    <row r="54" spans="1:18" s="11" customFormat="1" ht="18.75" customHeight="1">
      <c r="A54" s="85">
        <v>48</v>
      </c>
      <c r="B54" s="75"/>
      <c r="C54" s="75"/>
      <c r="D54" s="76"/>
      <c r="E54" s="225"/>
      <c r="F54" s="100"/>
      <c r="G54" s="100"/>
      <c r="H54" s="76"/>
      <c r="I54" s="76"/>
      <c r="J54" s="77"/>
      <c r="K54" s="86"/>
      <c r="L54" s="101"/>
      <c r="M54" s="102">
        <f t="shared" si="3"/>
        <v>999</v>
      </c>
      <c r="N54" s="101"/>
      <c r="O54" s="76"/>
      <c r="P54" s="224"/>
      <c r="Q54" s="103">
        <f t="shared" si="4"/>
        <v>999</v>
      </c>
      <c r="R54" s="77"/>
    </row>
    <row r="55" spans="1:18" s="11" customFormat="1" ht="18.75" customHeight="1">
      <c r="A55" s="85">
        <v>49</v>
      </c>
      <c r="B55" s="75"/>
      <c r="C55" s="75"/>
      <c r="D55" s="76"/>
      <c r="E55" s="225"/>
      <c r="F55" s="100"/>
      <c r="G55" s="100"/>
      <c r="H55" s="76"/>
      <c r="I55" s="76"/>
      <c r="J55" s="77"/>
      <c r="K55" s="86"/>
      <c r="L55" s="101"/>
      <c r="M55" s="102">
        <f t="shared" si="3"/>
        <v>999</v>
      </c>
      <c r="N55" s="101"/>
      <c r="O55" s="76"/>
      <c r="P55" s="224"/>
      <c r="Q55" s="103">
        <f t="shared" si="4"/>
        <v>999</v>
      </c>
      <c r="R55" s="77"/>
    </row>
    <row r="56" spans="1:18" s="11" customFormat="1" ht="18.75" customHeight="1">
      <c r="A56" s="85">
        <v>50</v>
      </c>
      <c r="B56" s="75"/>
      <c r="C56" s="75"/>
      <c r="D56" s="76"/>
      <c r="E56" s="225"/>
      <c r="F56" s="100"/>
      <c r="G56" s="100"/>
      <c r="H56" s="76"/>
      <c r="I56" s="76"/>
      <c r="J56" s="77"/>
      <c r="K56" s="86"/>
      <c r="L56" s="101"/>
      <c r="M56" s="102">
        <f t="shared" si="3"/>
        <v>999</v>
      </c>
      <c r="N56" s="101"/>
      <c r="O56" s="76"/>
      <c r="P56" s="224"/>
      <c r="Q56" s="103">
        <f t="shared" si="4"/>
        <v>999</v>
      </c>
      <c r="R56" s="77"/>
    </row>
    <row r="57" spans="1:18" s="11" customFormat="1" ht="18.75" customHeight="1">
      <c r="A57" s="85">
        <v>51</v>
      </c>
      <c r="B57" s="75"/>
      <c r="C57" s="75"/>
      <c r="D57" s="76"/>
      <c r="E57" s="225"/>
      <c r="F57" s="100"/>
      <c r="G57" s="100"/>
      <c r="H57" s="76"/>
      <c r="I57" s="76"/>
      <c r="J57" s="77"/>
      <c r="K57" s="86"/>
      <c r="L57" s="101"/>
      <c r="M57" s="102">
        <f t="shared" si="3"/>
        <v>999</v>
      </c>
      <c r="N57" s="101"/>
      <c r="O57" s="76"/>
      <c r="P57" s="224"/>
      <c r="Q57" s="103">
        <f t="shared" si="4"/>
        <v>999</v>
      </c>
      <c r="R57" s="77"/>
    </row>
    <row r="58" spans="1:18" s="11" customFormat="1" ht="18.75" customHeight="1">
      <c r="A58" s="85">
        <v>52</v>
      </c>
      <c r="B58" s="75"/>
      <c r="C58" s="75"/>
      <c r="D58" s="76"/>
      <c r="E58" s="225"/>
      <c r="F58" s="100"/>
      <c r="G58" s="100"/>
      <c r="H58" s="76"/>
      <c r="I58" s="76"/>
      <c r="J58" s="77"/>
      <c r="K58" s="86"/>
      <c r="L58" s="101"/>
      <c r="M58" s="102">
        <f t="shared" si="3"/>
        <v>999</v>
      </c>
      <c r="N58" s="101"/>
      <c r="O58" s="76"/>
      <c r="P58" s="224"/>
      <c r="Q58" s="103">
        <f t="shared" si="4"/>
        <v>999</v>
      </c>
      <c r="R58" s="77"/>
    </row>
    <row r="59" spans="1:18" s="11" customFormat="1" ht="18.75" customHeight="1">
      <c r="A59" s="85">
        <v>53</v>
      </c>
      <c r="B59" s="75"/>
      <c r="C59" s="75"/>
      <c r="D59" s="76"/>
      <c r="E59" s="225"/>
      <c r="F59" s="100"/>
      <c r="G59" s="100"/>
      <c r="H59" s="76"/>
      <c r="I59" s="76"/>
      <c r="J59" s="77"/>
      <c r="K59" s="86"/>
      <c r="L59" s="101"/>
      <c r="M59" s="102">
        <f t="shared" si="3"/>
        <v>999</v>
      </c>
      <c r="N59" s="101"/>
      <c r="O59" s="76"/>
      <c r="P59" s="224"/>
      <c r="Q59" s="103">
        <f t="shared" si="4"/>
        <v>999</v>
      </c>
      <c r="R59" s="77"/>
    </row>
    <row r="60" spans="1:18" s="11" customFormat="1" ht="18.75" customHeight="1">
      <c r="A60" s="85">
        <v>54</v>
      </c>
      <c r="B60" s="75"/>
      <c r="C60" s="75"/>
      <c r="D60" s="76"/>
      <c r="E60" s="225"/>
      <c r="F60" s="100"/>
      <c r="G60" s="100"/>
      <c r="H60" s="76"/>
      <c r="I60" s="76"/>
      <c r="J60" s="77"/>
      <c r="K60" s="86"/>
      <c r="L60" s="101"/>
      <c r="M60" s="102">
        <f t="shared" si="3"/>
        <v>999</v>
      </c>
      <c r="N60" s="101"/>
      <c r="O60" s="76"/>
      <c r="P60" s="224"/>
      <c r="Q60" s="103">
        <f t="shared" si="4"/>
        <v>999</v>
      </c>
      <c r="R60" s="77"/>
    </row>
    <row r="61" spans="1:18" s="11" customFormat="1" ht="18.75" customHeight="1">
      <c r="A61" s="85">
        <v>55</v>
      </c>
      <c r="B61" s="75"/>
      <c r="C61" s="75"/>
      <c r="D61" s="76"/>
      <c r="E61" s="225"/>
      <c r="F61" s="100"/>
      <c r="G61" s="100"/>
      <c r="H61" s="76"/>
      <c r="I61" s="76"/>
      <c r="J61" s="77"/>
      <c r="K61" s="86"/>
      <c r="L61" s="101"/>
      <c r="M61" s="102">
        <f t="shared" si="3"/>
        <v>999</v>
      </c>
      <c r="N61" s="101"/>
      <c r="O61" s="76"/>
      <c r="P61" s="224"/>
      <c r="Q61" s="103">
        <f t="shared" si="4"/>
        <v>999</v>
      </c>
      <c r="R61" s="77"/>
    </row>
    <row r="62" spans="1:18" s="11" customFormat="1" ht="18.75" customHeight="1">
      <c r="A62" s="85">
        <v>56</v>
      </c>
      <c r="B62" s="75"/>
      <c r="C62" s="75"/>
      <c r="D62" s="76"/>
      <c r="E62" s="225"/>
      <c r="F62" s="100"/>
      <c r="G62" s="100"/>
      <c r="H62" s="76"/>
      <c r="I62" s="76"/>
      <c r="J62" s="77"/>
      <c r="K62" s="86"/>
      <c r="L62" s="101"/>
      <c r="M62" s="102">
        <f t="shared" si="3"/>
        <v>999</v>
      </c>
      <c r="N62" s="101"/>
      <c r="O62" s="76"/>
      <c r="P62" s="224"/>
      <c r="Q62" s="103">
        <f t="shared" si="4"/>
        <v>999</v>
      </c>
      <c r="R62" s="77"/>
    </row>
    <row r="63" spans="1:18" s="11" customFormat="1" ht="18.75" customHeight="1">
      <c r="A63" s="85">
        <v>57</v>
      </c>
      <c r="B63" s="75"/>
      <c r="C63" s="75"/>
      <c r="D63" s="76"/>
      <c r="E63" s="225"/>
      <c r="F63" s="100"/>
      <c r="G63" s="100"/>
      <c r="H63" s="76"/>
      <c r="I63" s="76"/>
      <c r="J63" s="77"/>
      <c r="K63" s="86"/>
      <c r="L63" s="101"/>
      <c r="M63" s="102">
        <f t="shared" si="3"/>
        <v>999</v>
      </c>
      <c r="N63" s="101"/>
      <c r="O63" s="76"/>
      <c r="P63" s="224"/>
      <c r="Q63" s="103">
        <f t="shared" si="4"/>
        <v>999</v>
      </c>
      <c r="R63" s="77"/>
    </row>
    <row r="64" spans="1:18" s="11" customFormat="1" ht="18.75" customHeight="1">
      <c r="A64" s="85">
        <v>58</v>
      </c>
      <c r="B64" s="75"/>
      <c r="C64" s="75"/>
      <c r="D64" s="76"/>
      <c r="E64" s="225"/>
      <c r="F64" s="100"/>
      <c r="G64" s="100"/>
      <c r="H64" s="76"/>
      <c r="I64" s="76"/>
      <c r="J64" s="77"/>
      <c r="K64" s="86"/>
      <c r="L64" s="101"/>
      <c r="M64" s="102">
        <f t="shared" si="3"/>
        <v>999</v>
      </c>
      <c r="N64" s="101"/>
      <c r="O64" s="76"/>
      <c r="P64" s="224"/>
      <c r="Q64" s="103">
        <f t="shared" si="4"/>
        <v>999</v>
      </c>
      <c r="R64" s="77"/>
    </row>
    <row r="65" spans="1:18" s="11" customFormat="1" ht="18.75" customHeight="1">
      <c r="A65" s="85">
        <v>59</v>
      </c>
      <c r="B65" s="75"/>
      <c r="C65" s="75"/>
      <c r="D65" s="76"/>
      <c r="E65" s="225"/>
      <c r="F65" s="100"/>
      <c r="G65" s="100"/>
      <c r="H65" s="76"/>
      <c r="I65" s="76"/>
      <c r="J65" s="77"/>
      <c r="K65" s="86"/>
      <c r="L65" s="101"/>
      <c r="M65" s="102">
        <f t="shared" si="3"/>
        <v>999</v>
      </c>
      <c r="N65" s="101"/>
      <c r="O65" s="76"/>
      <c r="P65" s="224"/>
      <c r="Q65" s="103">
        <f t="shared" si="4"/>
        <v>999</v>
      </c>
      <c r="R65" s="77"/>
    </row>
    <row r="66" spans="1:18" s="11" customFormat="1" ht="18.75" customHeight="1">
      <c r="A66" s="85">
        <v>60</v>
      </c>
      <c r="B66" s="75"/>
      <c r="C66" s="75"/>
      <c r="D66" s="76"/>
      <c r="E66" s="225"/>
      <c r="F66" s="100"/>
      <c r="G66" s="100"/>
      <c r="H66" s="76"/>
      <c r="I66" s="76"/>
      <c r="J66" s="77"/>
      <c r="K66" s="86"/>
      <c r="L66" s="101"/>
      <c r="M66" s="102">
        <f t="shared" si="3"/>
        <v>999</v>
      </c>
      <c r="N66" s="101"/>
      <c r="O66" s="76"/>
      <c r="P66" s="224"/>
      <c r="Q66" s="103">
        <f t="shared" si="4"/>
        <v>999</v>
      </c>
      <c r="R66" s="77"/>
    </row>
    <row r="67" spans="1:18" s="11" customFormat="1" ht="18.75" customHeight="1">
      <c r="A67" s="85">
        <v>61</v>
      </c>
      <c r="B67" s="75"/>
      <c r="C67" s="75"/>
      <c r="D67" s="76"/>
      <c r="E67" s="225"/>
      <c r="F67" s="100"/>
      <c r="G67" s="100"/>
      <c r="H67" s="76"/>
      <c r="I67" s="76"/>
      <c r="J67" s="77"/>
      <c r="K67" s="86"/>
      <c r="L67" s="101"/>
      <c r="M67" s="102">
        <f t="shared" si="3"/>
        <v>999</v>
      </c>
      <c r="N67" s="101"/>
      <c r="O67" s="76"/>
      <c r="P67" s="224"/>
      <c r="Q67" s="103">
        <f t="shared" si="4"/>
        <v>999</v>
      </c>
      <c r="R67" s="77"/>
    </row>
    <row r="68" spans="1:18" s="11" customFormat="1" ht="18.75" customHeight="1">
      <c r="A68" s="85">
        <v>62</v>
      </c>
      <c r="B68" s="75"/>
      <c r="C68" s="75"/>
      <c r="D68" s="76"/>
      <c r="E68" s="225"/>
      <c r="F68" s="100"/>
      <c r="G68" s="100"/>
      <c r="H68" s="76"/>
      <c r="I68" s="76"/>
      <c r="J68" s="77"/>
      <c r="K68" s="86"/>
      <c r="L68" s="101"/>
      <c r="M68" s="102">
        <f t="shared" si="3"/>
        <v>999</v>
      </c>
      <c r="N68" s="101"/>
      <c r="O68" s="76"/>
      <c r="P68" s="224"/>
      <c r="Q68" s="103">
        <f t="shared" si="4"/>
        <v>999</v>
      </c>
      <c r="R68" s="77"/>
    </row>
    <row r="69" spans="1:18" s="11" customFormat="1" ht="18.75" customHeight="1">
      <c r="A69" s="85">
        <v>63</v>
      </c>
      <c r="B69" s="75"/>
      <c r="C69" s="75"/>
      <c r="D69" s="76"/>
      <c r="E69" s="225"/>
      <c r="F69" s="100"/>
      <c r="G69" s="100"/>
      <c r="H69" s="76"/>
      <c r="I69" s="76"/>
      <c r="J69" s="77"/>
      <c r="K69" s="86"/>
      <c r="L69" s="101"/>
      <c r="M69" s="102">
        <f t="shared" si="3"/>
        <v>999</v>
      </c>
      <c r="N69" s="101"/>
      <c r="O69" s="76"/>
      <c r="P69" s="224"/>
      <c r="Q69" s="103">
        <f t="shared" si="4"/>
        <v>999</v>
      </c>
      <c r="R69" s="77"/>
    </row>
    <row r="70" spans="1:18" s="11" customFormat="1" ht="18.75" customHeight="1">
      <c r="A70" s="85">
        <v>64</v>
      </c>
      <c r="B70" s="75"/>
      <c r="C70" s="75"/>
      <c r="D70" s="76"/>
      <c r="E70" s="225"/>
      <c r="F70" s="100"/>
      <c r="G70" s="100"/>
      <c r="H70" s="76"/>
      <c r="I70" s="76"/>
      <c r="J70" s="77"/>
      <c r="K70" s="86"/>
      <c r="L70" s="101"/>
      <c r="M70" s="102">
        <f t="shared" si="3"/>
        <v>999</v>
      </c>
      <c r="N70" s="101"/>
      <c r="O70" s="76"/>
      <c r="P70" s="224"/>
      <c r="Q70" s="103">
        <f t="shared" si="4"/>
        <v>999</v>
      </c>
      <c r="R70" s="77"/>
    </row>
    <row r="71" spans="1:18" s="11" customFormat="1" ht="18.75" customHeight="1">
      <c r="A71" s="85">
        <v>65</v>
      </c>
      <c r="B71" s="75"/>
      <c r="C71" s="75"/>
      <c r="D71" s="76"/>
      <c r="E71" s="225"/>
      <c r="F71" s="100"/>
      <c r="G71" s="100"/>
      <c r="H71" s="76"/>
      <c r="I71" s="76"/>
      <c r="J71" s="77"/>
      <c r="K71" s="86"/>
      <c r="L71" s="101"/>
      <c r="M71" s="102">
        <f aca="true" t="shared" si="5" ref="M71:M102">IF(R71="",999,R71)</f>
        <v>999</v>
      </c>
      <c r="N71" s="101"/>
      <c r="O71" s="76"/>
      <c r="P71" s="224"/>
      <c r="Q71" s="103">
        <f aca="true" t="shared" si="6" ref="Q71:Q102">IF(O71="DA",1,IF(O71="WC",2,IF(O71="SE",3,IF(O71="Q",4,IF(O71="LL",5,999)))))</f>
        <v>999</v>
      </c>
      <c r="R71" s="77"/>
    </row>
    <row r="72" spans="1:18" s="11" customFormat="1" ht="18.75" customHeight="1">
      <c r="A72" s="85">
        <v>66</v>
      </c>
      <c r="B72" s="75"/>
      <c r="C72" s="75"/>
      <c r="D72" s="76"/>
      <c r="E72" s="225"/>
      <c r="F72" s="100"/>
      <c r="G72" s="100"/>
      <c r="H72" s="76"/>
      <c r="I72" s="76"/>
      <c r="J72" s="77"/>
      <c r="K72" s="86"/>
      <c r="L72" s="101"/>
      <c r="M72" s="102">
        <f t="shared" si="5"/>
        <v>999</v>
      </c>
      <c r="N72" s="101"/>
      <c r="O72" s="76"/>
      <c r="P72" s="224"/>
      <c r="Q72" s="103">
        <f t="shared" si="6"/>
        <v>999</v>
      </c>
      <c r="R72" s="77"/>
    </row>
    <row r="73" spans="1:18" s="11" customFormat="1" ht="18.75" customHeight="1">
      <c r="A73" s="85">
        <v>67</v>
      </c>
      <c r="B73" s="75"/>
      <c r="C73" s="75"/>
      <c r="D73" s="76"/>
      <c r="E73" s="225"/>
      <c r="F73" s="100"/>
      <c r="G73" s="100"/>
      <c r="H73" s="76"/>
      <c r="I73" s="76"/>
      <c r="J73" s="77"/>
      <c r="K73" s="86"/>
      <c r="L73" s="101"/>
      <c r="M73" s="102">
        <f t="shared" si="5"/>
        <v>999</v>
      </c>
      <c r="N73" s="101"/>
      <c r="O73" s="76"/>
      <c r="P73" s="224"/>
      <c r="Q73" s="103">
        <f t="shared" si="6"/>
        <v>999</v>
      </c>
      <c r="R73" s="77"/>
    </row>
    <row r="74" spans="1:18" s="11" customFormat="1" ht="18.75" customHeight="1">
      <c r="A74" s="85">
        <v>68</v>
      </c>
      <c r="B74" s="75"/>
      <c r="C74" s="75"/>
      <c r="D74" s="76"/>
      <c r="E74" s="225"/>
      <c r="F74" s="100"/>
      <c r="G74" s="100"/>
      <c r="H74" s="76"/>
      <c r="I74" s="76"/>
      <c r="J74" s="77"/>
      <c r="K74" s="86"/>
      <c r="L74" s="101"/>
      <c r="M74" s="102">
        <f t="shared" si="5"/>
        <v>999</v>
      </c>
      <c r="N74" s="101"/>
      <c r="O74" s="76"/>
      <c r="P74" s="224"/>
      <c r="Q74" s="103">
        <f t="shared" si="6"/>
        <v>999</v>
      </c>
      <c r="R74" s="77"/>
    </row>
    <row r="75" spans="1:18" s="11" customFormat="1" ht="18.75" customHeight="1">
      <c r="A75" s="85">
        <v>69</v>
      </c>
      <c r="B75" s="75"/>
      <c r="C75" s="75"/>
      <c r="D75" s="76"/>
      <c r="E75" s="225"/>
      <c r="F75" s="100"/>
      <c r="G75" s="100"/>
      <c r="H75" s="76"/>
      <c r="I75" s="76"/>
      <c r="J75" s="77"/>
      <c r="K75" s="86"/>
      <c r="L75" s="101"/>
      <c r="M75" s="102">
        <f t="shared" si="5"/>
        <v>999</v>
      </c>
      <c r="N75" s="101"/>
      <c r="O75" s="76"/>
      <c r="P75" s="224"/>
      <c r="Q75" s="103">
        <f t="shared" si="6"/>
        <v>999</v>
      </c>
      <c r="R75" s="77"/>
    </row>
    <row r="76" spans="1:18" s="11" customFormat="1" ht="18.75" customHeight="1">
      <c r="A76" s="85">
        <v>70</v>
      </c>
      <c r="B76" s="75"/>
      <c r="C76" s="75"/>
      <c r="D76" s="76"/>
      <c r="E76" s="225"/>
      <c r="F76" s="100"/>
      <c r="G76" s="100"/>
      <c r="H76" s="76"/>
      <c r="I76" s="76"/>
      <c r="J76" s="77"/>
      <c r="K76" s="86"/>
      <c r="L76" s="101"/>
      <c r="M76" s="102">
        <f t="shared" si="5"/>
        <v>999</v>
      </c>
      <c r="N76" s="101"/>
      <c r="O76" s="76"/>
      <c r="P76" s="224"/>
      <c r="Q76" s="103">
        <f t="shared" si="6"/>
        <v>999</v>
      </c>
      <c r="R76" s="77"/>
    </row>
    <row r="77" spans="1:18" s="11" customFormat="1" ht="18.75" customHeight="1">
      <c r="A77" s="85">
        <v>71</v>
      </c>
      <c r="B77" s="75"/>
      <c r="C77" s="75"/>
      <c r="D77" s="76"/>
      <c r="E77" s="225"/>
      <c r="F77" s="100"/>
      <c r="G77" s="100"/>
      <c r="H77" s="76"/>
      <c r="I77" s="76"/>
      <c r="J77" s="77"/>
      <c r="K77" s="86"/>
      <c r="L77" s="101"/>
      <c r="M77" s="102">
        <f t="shared" si="5"/>
        <v>999</v>
      </c>
      <c r="N77" s="101"/>
      <c r="O77" s="76"/>
      <c r="P77" s="224"/>
      <c r="Q77" s="103">
        <f t="shared" si="6"/>
        <v>999</v>
      </c>
      <c r="R77" s="77"/>
    </row>
    <row r="78" spans="1:18" s="11" customFormat="1" ht="18.75" customHeight="1">
      <c r="A78" s="85">
        <v>72</v>
      </c>
      <c r="B78" s="75"/>
      <c r="C78" s="75"/>
      <c r="D78" s="76"/>
      <c r="E78" s="225"/>
      <c r="F78" s="100"/>
      <c r="G78" s="100"/>
      <c r="H78" s="76"/>
      <c r="I78" s="76"/>
      <c r="J78" s="77"/>
      <c r="K78" s="86"/>
      <c r="L78" s="101"/>
      <c r="M78" s="102">
        <f t="shared" si="5"/>
        <v>999</v>
      </c>
      <c r="N78" s="101"/>
      <c r="O78" s="76"/>
      <c r="P78" s="224"/>
      <c r="Q78" s="103">
        <f t="shared" si="6"/>
        <v>999</v>
      </c>
      <c r="R78" s="77"/>
    </row>
    <row r="79" spans="1:18" s="11" customFormat="1" ht="18.75" customHeight="1">
      <c r="A79" s="85">
        <v>73</v>
      </c>
      <c r="B79" s="75"/>
      <c r="C79" s="75"/>
      <c r="D79" s="76"/>
      <c r="E79" s="225"/>
      <c r="F79" s="100"/>
      <c r="G79" s="100"/>
      <c r="H79" s="76"/>
      <c r="I79" s="76"/>
      <c r="J79" s="77"/>
      <c r="K79" s="86"/>
      <c r="L79" s="101"/>
      <c r="M79" s="102">
        <f t="shared" si="5"/>
        <v>999</v>
      </c>
      <c r="N79" s="101"/>
      <c r="O79" s="76"/>
      <c r="P79" s="224"/>
      <c r="Q79" s="103">
        <f t="shared" si="6"/>
        <v>999</v>
      </c>
      <c r="R79" s="77"/>
    </row>
    <row r="80" spans="1:18" s="11" customFormat="1" ht="18.75" customHeight="1">
      <c r="A80" s="85">
        <v>74</v>
      </c>
      <c r="B80" s="75"/>
      <c r="C80" s="75"/>
      <c r="D80" s="76"/>
      <c r="E80" s="225"/>
      <c r="F80" s="100"/>
      <c r="G80" s="100"/>
      <c r="H80" s="76"/>
      <c r="I80" s="76"/>
      <c r="J80" s="77"/>
      <c r="K80" s="86"/>
      <c r="L80" s="101"/>
      <c r="M80" s="102">
        <f t="shared" si="5"/>
        <v>999</v>
      </c>
      <c r="N80" s="101"/>
      <c r="O80" s="76"/>
      <c r="P80" s="224"/>
      <c r="Q80" s="103">
        <f t="shared" si="6"/>
        <v>999</v>
      </c>
      <c r="R80" s="77"/>
    </row>
    <row r="81" spans="1:18" s="11" customFormat="1" ht="18.75" customHeight="1">
      <c r="A81" s="85">
        <v>75</v>
      </c>
      <c r="B81" s="75"/>
      <c r="C81" s="75"/>
      <c r="D81" s="76"/>
      <c r="E81" s="225"/>
      <c r="F81" s="100"/>
      <c r="G81" s="100"/>
      <c r="H81" s="76"/>
      <c r="I81" s="76"/>
      <c r="J81" s="77"/>
      <c r="K81" s="86"/>
      <c r="L81" s="101"/>
      <c r="M81" s="102">
        <f t="shared" si="5"/>
        <v>999</v>
      </c>
      <c r="N81" s="101"/>
      <c r="O81" s="76"/>
      <c r="P81" s="224"/>
      <c r="Q81" s="103">
        <f t="shared" si="6"/>
        <v>999</v>
      </c>
      <c r="R81" s="77"/>
    </row>
    <row r="82" spans="1:18" s="11" customFormat="1" ht="18.75" customHeight="1">
      <c r="A82" s="85">
        <v>76</v>
      </c>
      <c r="B82" s="75"/>
      <c r="C82" s="75"/>
      <c r="D82" s="76"/>
      <c r="E82" s="225"/>
      <c r="F82" s="100"/>
      <c r="G82" s="100"/>
      <c r="H82" s="76"/>
      <c r="I82" s="76"/>
      <c r="J82" s="77"/>
      <c r="K82" s="86"/>
      <c r="L82" s="101"/>
      <c r="M82" s="102">
        <f t="shared" si="5"/>
        <v>999</v>
      </c>
      <c r="N82" s="101"/>
      <c r="O82" s="76"/>
      <c r="P82" s="224"/>
      <c r="Q82" s="103">
        <f t="shared" si="6"/>
        <v>999</v>
      </c>
      <c r="R82" s="77"/>
    </row>
    <row r="83" spans="1:18" s="11" customFormat="1" ht="18.75" customHeight="1">
      <c r="A83" s="85">
        <v>77</v>
      </c>
      <c r="B83" s="75"/>
      <c r="C83" s="75"/>
      <c r="D83" s="76"/>
      <c r="E83" s="225"/>
      <c r="F83" s="100"/>
      <c r="G83" s="100"/>
      <c r="H83" s="76"/>
      <c r="I83" s="76"/>
      <c r="J83" s="77"/>
      <c r="K83" s="86"/>
      <c r="L83" s="101"/>
      <c r="M83" s="102">
        <f t="shared" si="5"/>
        <v>999</v>
      </c>
      <c r="N83" s="101"/>
      <c r="O83" s="76"/>
      <c r="P83" s="224"/>
      <c r="Q83" s="103">
        <f t="shared" si="6"/>
        <v>999</v>
      </c>
      <c r="R83" s="77"/>
    </row>
    <row r="84" spans="1:18" s="11" customFormat="1" ht="18.75" customHeight="1">
      <c r="A84" s="85">
        <v>78</v>
      </c>
      <c r="B84" s="75"/>
      <c r="C84" s="75"/>
      <c r="D84" s="76"/>
      <c r="E84" s="225"/>
      <c r="F84" s="100"/>
      <c r="G84" s="100"/>
      <c r="H84" s="76"/>
      <c r="I84" s="76"/>
      <c r="J84" s="77"/>
      <c r="K84" s="86"/>
      <c r="L84" s="101"/>
      <c r="M84" s="102">
        <f t="shared" si="5"/>
        <v>999</v>
      </c>
      <c r="N84" s="101"/>
      <c r="O84" s="76"/>
      <c r="P84" s="224"/>
      <c r="Q84" s="103">
        <f t="shared" si="6"/>
        <v>999</v>
      </c>
      <c r="R84" s="77"/>
    </row>
    <row r="85" spans="1:18" s="11" customFormat="1" ht="18.75" customHeight="1">
      <c r="A85" s="85">
        <v>79</v>
      </c>
      <c r="B85" s="75"/>
      <c r="C85" s="75"/>
      <c r="D85" s="76"/>
      <c r="E85" s="225"/>
      <c r="F85" s="100"/>
      <c r="G85" s="100"/>
      <c r="H85" s="76"/>
      <c r="I85" s="76"/>
      <c r="J85" s="77"/>
      <c r="K85" s="86"/>
      <c r="L85" s="101"/>
      <c r="M85" s="102">
        <f t="shared" si="5"/>
        <v>999</v>
      </c>
      <c r="N85" s="101"/>
      <c r="O85" s="76"/>
      <c r="P85" s="224"/>
      <c r="Q85" s="103">
        <f t="shared" si="6"/>
        <v>999</v>
      </c>
      <c r="R85" s="77"/>
    </row>
    <row r="86" spans="1:18" s="11" customFormat="1" ht="18.75" customHeight="1">
      <c r="A86" s="85">
        <v>80</v>
      </c>
      <c r="B86" s="75"/>
      <c r="C86" s="75"/>
      <c r="D86" s="76"/>
      <c r="E86" s="225"/>
      <c r="F86" s="100"/>
      <c r="G86" s="100"/>
      <c r="H86" s="76"/>
      <c r="I86" s="76"/>
      <c r="J86" s="77"/>
      <c r="K86" s="86"/>
      <c r="L86" s="101"/>
      <c r="M86" s="102">
        <f t="shared" si="5"/>
        <v>999</v>
      </c>
      <c r="N86" s="101"/>
      <c r="O86" s="76"/>
      <c r="P86" s="224"/>
      <c r="Q86" s="103">
        <f t="shared" si="6"/>
        <v>999</v>
      </c>
      <c r="R86" s="77"/>
    </row>
    <row r="87" spans="1:18" s="11" customFormat="1" ht="18.75" customHeight="1">
      <c r="A87" s="85">
        <v>81</v>
      </c>
      <c r="B87" s="75"/>
      <c r="C87" s="75"/>
      <c r="D87" s="76"/>
      <c r="E87" s="225"/>
      <c r="F87" s="100"/>
      <c r="G87" s="100"/>
      <c r="H87" s="76"/>
      <c r="I87" s="76"/>
      <c r="J87" s="77"/>
      <c r="K87" s="86"/>
      <c r="L87" s="101"/>
      <c r="M87" s="102">
        <f t="shared" si="5"/>
        <v>999</v>
      </c>
      <c r="N87" s="101"/>
      <c r="O87" s="76"/>
      <c r="P87" s="224"/>
      <c r="Q87" s="103">
        <f t="shared" si="6"/>
        <v>999</v>
      </c>
      <c r="R87" s="77"/>
    </row>
    <row r="88" spans="1:18" s="11" customFormat="1" ht="18.75" customHeight="1">
      <c r="A88" s="85">
        <v>82</v>
      </c>
      <c r="B88" s="75"/>
      <c r="C88" s="75"/>
      <c r="D88" s="76"/>
      <c r="E88" s="225"/>
      <c r="F88" s="100"/>
      <c r="G88" s="100"/>
      <c r="H88" s="76"/>
      <c r="I88" s="76"/>
      <c r="J88" s="77"/>
      <c r="K88" s="86"/>
      <c r="L88" s="101"/>
      <c r="M88" s="102">
        <f t="shared" si="5"/>
        <v>999</v>
      </c>
      <c r="N88" s="101"/>
      <c r="O88" s="76"/>
      <c r="P88" s="224"/>
      <c r="Q88" s="103">
        <f t="shared" si="6"/>
        <v>999</v>
      </c>
      <c r="R88" s="77"/>
    </row>
    <row r="89" spans="1:18" s="11" customFormat="1" ht="18.75" customHeight="1">
      <c r="A89" s="85">
        <v>83</v>
      </c>
      <c r="B89" s="75"/>
      <c r="C89" s="75"/>
      <c r="D89" s="76"/>
      <c r="E89" s="225"/>
      <c r="F89" s="100"/>
      <c r="G89" s="100"/>
      <c r="H89" s="76"/>
      <c r="I89" s="76"/>
      <c r="J89" s="77"/>
      <c r="K89" s="86"/>
      <c r="L89" s="101"/>
      <c r="M89" s="102">
        <f t="shared" si="5"/>
        <v>999</v>
      </c>
      <c r="N89" s="101"/>
      <c r="O89" s="76"/>
      <c r="P89" s="224"/>
      <c r="Q89" s="103">
        <f t="shared" si="6"/>
        <v>999</v>
      </c>
      <c r="R89" s="77"/>
    </row>
    <row r="90" spans="1:18" s="11" customFormat="1" ht="18.75" customHeight="1">
      <c r="A90" s="85">
        <v>84</v>
      </c>
      <c r="B90" s="75"/>
      <c r="C90" s="75"/>
      <c r="D90" s="76"/>
      <c r="E90" s="225"/>
      <c r="F90" s="100"/>
      <c r="G90" s="100"/>
      <c r="H90" s="76"/>
      <c r="I90" s="76"/>
      <c r="J90" s="77"/>
      <c r="K90" s="86"/>
      <c r="L90" s="101"/>
      <c r="M90" s="102">
        <f t="shared" si="5"/>
        <v>999</v>
      </c>
      <c r="N90" s="101"/>
      <c r="O90" s="76"/>
      <c r="P90" s="224"/>
      <c r="Q90" s="103">
        <f t="shared" si="6"/>
        <v>999</v>
      </c>
      <c r="R90" s="77"/>
    </row>
    <row r="91" spans="1:18" s="11" customFormat="1" ht="18.75" customHeight="1">
      <c r="A91" s="85">
        <v>85</v>
      </c>
      <c r="B91" s="75"/>
      <c r="C91" s="75"/>
      <c r="D91" s="76"/>
      <c r="E91" s="225"/>
      <c r="F91" s="100"/>
      <c r="G91" s="100"/>
      <c r="H91" s="76"/>
      <c r="I91" s="76"/>
      <c r="J91" s="77"/>
      <c r="K91" s="86"/>
      <c r="L91" s="101"/>
      <c r="M91" s="102">
        <f t="shared" si="5"/>
        <v>999</v>
      </c>
      <c r="N91" s="101"/>
      <c r="O91" s="76"/>
      <c r="P91" s="224"/>
      <c r="Q91" s="103">
        <f t="shared" si="6"/>
        <v>999</v>
      </c>
      <c r="R91" s="77"/>
    </row>
    <row r="92" spans="1:18" s="11" customFormat="1" ht="18.75" customHeight="1">
      <c r="A92" s="85">
        <v>86</v>
      </c>
      <c r="B92" s="75"/>
      <c r="C92" s="75"/>
      <c r="D92" s="76"/>
      <c r="E92" s="225"/>
      <c r="F92" s="100"/>
      <c r="G92" s="100"/>
      <c r="H92" s="76"/>
      <c r="I92" s="76"/>
      <c r="J92" s="77"/>
      <c r="K92" s="86"/>
      <c r="L92" s="101"/>
      <c r="M92" s="102">
        <f t="shared" si="5"/>
        <v>999</v>
      </c>
      <c r="N92" s="101"/>
      <c r="O92" s="76"/>
      <c r="P92" s="224"/>
      <c r="Q92" s="103">
        <f t="shared" si="6"/>
        <v>999</v>
      </c>
      <c r="R92" s="77"/>
    </row>
    <row r="93" spans="1:18" s="11" customFormat="1" ht="18.75" customHeight="1">
      <c r="A93" s="85">
        <v>87</v>
      </c>
      <c r="B93" s="75"/>
      <c r="C93" s="75"/>
      <c r="D93" s="76"/>
      <c r="E93" s="225"/>
      <c r="F93" s="100"/>
      <c r="G93" s="100"/>
      <c r="H93" s="76"/>
      <c r="I93" s="76"/>
      <c r="J93" s="77"/>
      <c r="K93" s="86"/>
      <c r="L93" s="101"/>
      <c r="M93" s="102">
        <f t="shared" si="5"/>
        <v>999</v>
      </c>
      <c r="N93" s="101"/>
      <c r="O93" s="76"/>
      <c r="P93" s="224"/>
      <c r="Q93" s="103">
        <f t="shared" si="6"/>
        <v>999</v>
      </c>
      <c r="R93" s="77"/>
    </row>
    <row r="94" spans="1:18" s="11" customFormat="1" ht="18.75" customHeight="1">
      <c r="A94" s="85">
        <v>88</v>
      </c>
      <c r="B94" s="75"/>
      <c r="C94" s="75"/>
      <c r="D94" s="76"/>
      <c r="E94" s="225"/>
      <c r="F94" s="100"/>
      <c r="G94" s="100"/>
      <c r="H94" s="76"/>
      <c r="I94" s="76"/>
      <c r="J94" s="77"/>
      <c r="K94" s="86"/>
      <c r="L94" s="101"/>
      <c r="M94" s="102">
        <f t="shared" si="5"/>
        <v>999</v>
      </c>
      <c r="N94" s="101"/>
      <c r="O94" s="76"/>
      <c r="P94" s="224"/>
      <c r="Q94" s="103">
        <f t="shared" si="6"/>
        <v>999</v>
      </c>
      <c r="R94" s="77"/>
    </row>
    <row r="95" spans="1:18" s="11" customFormat="1" ht="18.75" customHeight="1">
      <c r="A95" s="85">
        <v>89</v>
      </c>
      <c r="B95" s="75"/>
      <c r="C95" s="75"/>
      <c r="D95" s="76"/>
      <c r="E95" s="225"/>
      <c r="F95" s="100"/>
      <c r="G95" s="100"/>
      <c r="H95" s="76"/>
      <c r="I95" s="76"/>
      <c r="J95" s="77"/>
      <c r="K95" s="86"/>
      <c r="L95" s="101"/>
      <c r="M95" s="102">
        <f t="shared" si="5"/>
        <v>999</v>
      </c>
      <c r="N95" s="101"/>
      <c r="O95" s="76"/>
      <c r="P95" s="224"/>
      <c r="Q95" s="103">
        <f t="shared" si="6"/>
        <v>999</v>
      </c>
      <c r="R95" s="77"/>
    </row>
    <row r="96" spans="1:18" s="11" customFormat="1" ht="18.75" customHeight="1">
      <c r="A96" s="85">
        <v>90</v>
      </c>
      <c r="B96" s="75"/>
      <c r="C96" s="75"/>
      <c r="D96" s="76"/>
      <c r="E96" s="225"/>
      <c r="F96" s="100"/>
      <c r="G96" s="100"/>
      <c r="H96" s="76"/>
      <c r="I96" s="76"/>
      <c r="J96" s="77"/>
      <c r="K96" s="86"/>
      <c r="L96" s="101"/>
      <c r="M96" s="102">
        <f t="shared" si="5"/>
        <v>999</v>
      </c>
      <c r="N96" s="101"/>
      <c r="O96" s="76"/>
      <c r="P96" s="224"/>
      <c r="Q96" s="103">
        <f t="shared" si="6"/>
        <v>999</v>
      </c>
      <c r="R96" s="77"/>
    </row>
    <row r="97" spans="1:18" s="11" customFormat="1" ht="18.75" customHeight="1">
      <c r="A97" s="85">
        <v>91</v>
      </c>
      <c r="B97" s="75"/>
      <c r="C97" s="75"/>
      <c r="D97" s="76"/>
      <c r="E97" s="225"/>
      <c r="F97" s="100"/>
      <c r="G97" s="100"/>
      <c r="H97" s="76"/>
      <c r="I97" s="76"/>
      <c r="J97" s="77"/>
      <c r="K97" s="86"/>
      <c r="L97" s="101"/>
      <c r="M97" s="102">
        <f t="shared" si="5"/>
        <v>999</v>
      </c>
      <c r="N97" s="101"/>
      <c r="O97" s="76"/>
      <c r="P97" s="224"/>
      <c r="Q97" s="103">
        <f t="shared" si="6"/>
        <v>999</v>
      </c>
      <c r="R97" s="77"/>
    </row>
    <row r="98" spans="1:18" s="11" customFormat="1" ht="18.75" customHeight="1">
      <c r="A98" s="85">
        <v>92</v>
      </c>
      <c r="B98" s="75"/>
      <c r="C98" s="75"/>
      <c r="D98" s="76"/>
      <c r="E98" s="225"/>
      <c r="F98" s="100"/>
      <c r="G98" s="100"/>
      <c r="H98" s="76"/>
      <c r="I98" s="76"/>
      <c r="J98" s="77"/>
      <c r="K98" s="86"/>
      <c r="L98" s="101"/>
      <c r="M98" s="102">
        <f t="shared" si="5"/>
        <v>999</v>
      </c>
      <c r="N98" s="101"/>
      <c r="O98" s="76"/>
      <c r="P98" s="224"/>
      <c r="Q98" s="103">
        <f t="shared" si="6"/>
        <v>999</v>
      </c>
      <c r="R98" s="77"/>
    </row>
    <row r="99" spans="1:18" s="11" customFormat="1" ht="18.75" customHeight="1">
      <c r="A99" s="85">
        <v>93</v>
      </c>
      <c r="B99" s="75"/>
      <c r="C99" s="75"/>
      <c r="D99" s="76"/>
      <c r="E99" s="225"/>
      <c r="F99" s="100"/>
      <c r="G99" s="100"/>
      <c r="H99" s="76"/>
      <c r="I99" s="76"/>
      <c r="J99" s="77"/>
      <c r="K99" s="86"/>
      <c r="L99" s="101"/>
      <c r="M99" s="102">
        <f t="shared" si="5"/>
        <v>999</v>
      </c>
      <c r="N99" s="101"/>
      <c r="O99" s="76"/>
      <c r="P99" s="224"/>
      <c r="Q99" s="103">
        <f t="shared" si="6"/>
        <v>999</v>
      </c>
      <c r="R99" s="77"/>
    </row>
    <row r="100" spans="1:18" s="11" customFormat="1" ht="18.75" customHeight="1">
      <c r="A100" s="85">
        <v>94</v>
      </c>
      <c r="B100" s="75"/>
      <c r="C100" s="75"/>
      <c r="D100" s="76"/>
      <c r="E100" s="225"/>
      <c r="F100" s="100"/>
      <c r="G100" s="100"/>
      <c r="H100" s="76"/>
      <c r="I100" s="76"/>
      <c r="J100" s="77"/>
      <c r="K100" s="86"/>
      <c r="L100" s="101"/>
      <c r="M100" s="102">
        <f t="shared" si="5"/>
        <v>999</v>
      </c>
      <c r="N100" s="101"/>
      <c r="O100" s="76"/>
      <c r="P100" s="224"/>
      <c r="Q100" s="103">
        <f t="shared" si="6"/>
        <v>999</v>
      </c>
      <c r="R100" s="77"/>
    </row>
    <row r="101" spans="1:18" s="11" customFormat="1" ht="18.75" customHeight="1">
      <c r="A101" s="85">
        <v>95</v>
      </c>
      <c r="B101" s="75"/>
      <c r="C101" s="75"/>
      <c r="D101" s="76"/>
      <c r="E101" s="225"/>
      <c r="F101" s="100"/>
      <c r="G101" s="100"/>
      <c r="H101" s="76"/>
      <c r="I101" s="76"/>
      <c r="J101" s="77"/>
      <c r="K101" s="86"/>
      <c r="L101" s="101"/>
      <c r="M101" s="102">
        <f t="shared" si="5"/>
        <v>999</v>
      </c>
      <c r="N101" s="101"/>
      <c r="O101" s="76"/>
      <c r="P101" s="224"/>
      <c r="Q101" s="103">
        <f t="shared" si="6"/>
        <v>999</v>
      </c>
      <c r="R101" s="77"/>
    </row>
    <row r="102" spans="1:18" s="11" customFormat="1" ht="18.75" customHeight="1">
      <c r="A102" s="85">
        <v>96</v>
      </c>
      <c r="B102" s="75"/>
      <c r="C102" s="75"/>
      <c r="D102" s="76"/>
      <c r="E102" s="225"/>
      <c r="F102" s="100"/>
      <c r="G102" s="100"/>
      <c r="H102" s="76"/>
      <c r="I102" s="76"/>
      <c r="J102" s="77"/>
      <c r="K102" s="86"/>
      <c r="L102" s="101"/>
      <c r="M102" s="102">
        <f t="shared" si="5"/>
        <v>999</v>
      </c>
      <c r="N102" s="101"/>
      <c r="O102" s="76"/>
      <c r="P102" s="224"/>
      <c r="Q102" s="103">
        <f t="shared" si="6"/>
        <v>999</v>
      </c>
      <c r="R102" s="77"/>
    </row>
    <row r="103" spans="1:18" s="11" customFormat="1" ht="18.75" customHeight="1">
      <c r="A103" s="85">
        <v>97</v>
      </c>
      <c r="B103" s="75"/>
      <c r="C103" s="75"/>
      <c r="D103" s="76"/>
      <c r="E103" s="225"/>
      <c r="F103" s="100"/>
      <c r="G103" s="100"/>
      <c r="H103" s="76"/>
      <c r="I103" s="76"/>
      <c r="J103" s="77"/>
      <c r="K103" s="86"/>
      <c r="L103" s="101"/>
      <c r="M103" s="102">
        <f aca="true" t="shared" si="7" ref="M103:M134">IF(R103="",999,R103)</f>
        <v>999</v>
      </c>
      <c r="N103" s="101"/>
      <c r="O103" s="76"/>
      <c r="P103" s="224"/>
      <c r="Q103" s="103">
        <f aca="true" t="shared" si="8" ref="Q103:Q134">IF(O103="DA",1,IF(O103="WC",2,IF(O103="SE",3,IF(O103="Q",4,IF(O103="LL",5,999)))))</f>
        <v>999</v>
      </c>
      <c r="R103" s="77"/>
    </row>
    <row r="104" spans="1:18" s="11" customFormat="1" ht="18.75" customHeight="1">
      <c r="A104" s="85">
        <v>98</v>
      </c>
      <c r="B104" s="75"/>
      <c r="C104" s="75"/>
      <c r="D104" s="76"/>
      <c r="E104" s="225"/>
      <c r="F104" s="100"/>
      <c r="G104" s="100"/>
      <c r="H104" s="76"/>
      <c r="I104" s="76"/>
      <c r="J104" s="77"/>
      <c r="K104" s="86"/>
      <c r="L104" s="101"/>
      <c r="M104" s="102">
        <f t="shared" si="7"/>
        <v>999</v>
      </c>
      <c r="N104" s="101"/>
      <c r="O104" s="76"/>
      <c r="P104" s="224"/>
      <c r="Q104" s="103">
        <f t="shared" si="8"/>
        <v>999</v>
      </c>
      <c r="R104" s="77"/>
    </row>
    <row r="105" spans="1:18" s="11" customFormat="1" ht="18.75" customHeight="1">
      <c r="A105" s="85">
        <v>99</v>
      </c>
      <c r="B105" s="75"/>
      <c r="C105" s="75"/>
      <c r="D105" s="76"/>
      <c r="E105" s="225"/>
      <c r="F105" s="100"/>
      <c r="G105" s="100"/>
      <c r="H105" s="76"/>
      <c r="I105" s="76"/>
      <c r="J105" s="77"/>
      <c r="K105" s="86"/>
      <c r="L105" s="101"/>
      <c r="M105" s="102">
        <f t="shared" si="7"/>
        <v>999</v>
      </c>
      <c r="N105" s="101"/>
      <c r="O105" s="76"/>
      <c r="P105" s="224"/>
      <c r="Q105" s="103">
        <f t="shared" si="8"/>
        <v>999</v>
      </c>
      <c r="R105" s="77"/>
    </row>
    <row r="106" spans="1:18" s="11" customFormat="1" ht="18.75" customHeight="1">
      <c r="A106" s="85">
        <v>100</v>
      </c>
      <c r="B106" s="75"/>
      <c r="C106" s="75"/>
      <c r="D106" s="76"/>
      <c r="E106" s="225"/>
      <c r="F106" s="100"/>
      <c r="G106" s="100"/>
      <c r="H106" s="76"/>
      <c r="I106" s="76"/>
      <c r="J106" s="77"/>
      <c r="K106" s="86"/>
      <c r="L106" s="101"/>
      <c r="M106" s="102">
        <f t="shared" si="7"/>
        <v>999</v>
      </c>
      <c r="N106" s="101"/>
      <c r="O106" s="76"/>
      <c r="P106" s="224"/>
      <c r="Q106" s="103">
        <f t="shared" si="8"/>
        <v>999</v>
      </c>
      <c r="R106" s="77"/>
    </row>
    <row r="107" spans="1:18" s="11" customFormat="1" ht="18.75" customHeight="1">
      <c r="A107" s="85">
        <v>101</v>
      </c>
      <c r="B107" s="75"/>
      <c r="C107" s="75"/>
      <c r="D107" s="76"/>
      <c r="E107" s="225"/>
      <c r="F107" s="100"/>
      <c r="G107" s="100"/>
      <c r="H107" s="76"/>
      <c r="I107" s="76"/>
      <c r="J107" s="77"/>
      <c r="K107" s="86"/>
      <c r="L107" s="101"/>
      <c r="M107" s="102">
        <f t="shared" si="7"/>
        <v>999</v>
      </c>
      <c r="N107" s="101"/>
      <c r="O107" s="76"/>
      <c r="P107" s="224"/>
      <c r="Q107" s="103">
        <f t="shared" si="8"/>
        <v>999</v>
      </c>
      <c r="R107" s="77"/>
    </row>
    <row r="108" spans="1:18" s="11" customFormat="1" ht="18.75" customHeight="1">
      <c r="A108" s="85">
        <v>102</v>
      </c>
      <c r="B108" s="75"/>
      <c r="C108" s="75"/>
      <c r="D108" s="76"/>
      <c r="E108" s="225"/>
      <c r="F108" s="100"/>
      <c r="G108" s="100"/>
      <c r="H108" s="76"/>
      <c r="I108" s="76"/>
      <c r="J108" s="77"/>
      <c r="K108" s="86"/>
      <c r="L108" s="101"/>
      <c r="M108" s="102">
        <f t="shared" si="7"/>
        <v>999</v>
      </c>
      <c r="N108" s="101"/>
      <c r="O108" s="76"/>
      <c r="P108" s="224"/>
      <c r="Q108" s="103">
        <f t="shared" si="8"/>
        <v>999</v>
      </c>
      <c r="R108" s="77"/>
    </row>
    <row r="109" spans="1:18" s="11" customFormat="1" ht="18.75" customHeight="1">
      <c r="A109" s="85">
        <v>103</v>
      </c>
      <c r="B109" s="75"/>
      <c r="C109" s="75"/>
      <c r="D109" s="76"/>
      <c r="E109" s="225"/>
      <c r="F109" s="100"/>
      <c r="G109" s="100"/>
      <c r="H109" s="76"/>
      <c r="I109" s="76"/>
      <c r="J109" s="77"/>
      <c r="K109" s="86"/>
      <c r="L109" s="101"/>
      <c r="M109" s="102">
        <f t="shared" si="7"/>
        <v>999</v>
      </c>
      <c r="N109" s="101"/>
      <c r="O109" s="76"/>
      <c r="P109" s="224"/>
      <c r="Q109" s="103">
        <f t="shared" si="8"/>
        <v>999</v>
      </c>
      <c r="R109" s="77"/>
    </row>
    <row r="110" spans="1:18" s="11" customFormat="1" ht="18.75" customHeight="1">
      <c r="A110" s="85">
        <v>104</v>
      </c>
      <c r="B110" s="75"/>
      <c r="C110" s="75"/>
      <c r="D110" s="76"/>
      <c r="E110" s="225"/>
      <c r="F110" s="100"/>
      <c r="G110" s="100"/>
      <c r="H110" s="76"/>
      <c r="I110" s="76"/>
      <c r="J110" s="77"/>
      <c r="K110" s="86"/>
      <c r="L110" s="101"/>
      <c r="M110" s="102">
        <f t="shared" si="7"/>
        <v>999</v>
      </c>
      <c r="N110" s="101"/>
      <c r="O110" s="76"/>
      <c r="P110" s="224"/>
      <c r="Q110" s="103">
        <f t="shared" si="8"/>
        <v>999</v>
      </c>
      <c r="R110" s="77"/>
    </row>
    <row r="111" spans="1:18" s="11" customFormat="1" ht="18.75" customHeight="1">
      <c r="A111" s="85">
        <v>105</v>
      </c>
      <c r="B111" s="75"/>
      <c r="C111" s="75"/>
      <c r="D111" s="76"/>
      <c r="E111" s="225"/>
      <c r="F111" s="100"/>
      <c r="G111" s="100"/>
      <c r="H111" s="76"/>
      <c r="I111" s="76"/>
      <c r="J111" s="77"/>
      <c r="K111" s="86"/>
      <c r="L111" s="101"/>
      <c r="M111" s="102">
        <f t="shared" si="7"/>
        <v>999</v>
      </c>
      <c r="N111" s="101"/>
      <c r="O111" s="76"/>
      <c r="P111" s="224"/>
      <c r="Q111" s="103">
        <f t="shared" si="8"/>
        <v>999</v>
      </c>
      <c r="R111" s="77"/>
    </row>
    <row r="112" spans="1:18" s="11" customFormat="1" ht="18.75" customHeight="1">
      <c r="A112" s="85">
        <v>106</v>
      </c>
      <c r="B112" s="75"/>
      <c r="C112" s="75"/>
      <c r="D112" s="76"/>
      <c r="E112" s="225"/>
      <c r="F112" s="100"/>
      <c r="G112" s="100"/>
      <c r="H112" s="76"/>
      <c r="I112" s="76"/>
      <c r="J112" s="77"/>
      <c r="K112" s="86"/>
      <c r="L112" s="101"/>
      <c r="M112" s="102">
        <f t="shared" si="7"/>
        <v>999</v>
      </c>
      <c r="N112" s="101"/>
      <c r="O112" s="76"/>
      <c r="P112" s="224"/>
      <c r="Q112" s="103">
        <f t="shared" si="8"/>
        <v>999</v>
      </c>
      <c r="R112" s="77"/>
    </row>
    <row r="113" spans="1:18" s="11" customFormat="1" ht="18.75" customHeight="1">
      <c r="A113" s="85">
        <v>107</v>
      </c>
      <c r="B113" s="75"/>
      <c r="C113" s="75"/>
      <c r="D113" s="76"/>
      <c r="E113" s="225"/>
      <c r="F113" s="100"/>
      <c r="G113" s="100"/>
      <c r="H113" s="76"/>
      <c r="I113" s="76"/>
      <c r="J113" s="77"/>
      <c r="K113" s="86"/>
      <c r="L113" s="101"/>
      <c r="M113" s="102">
        <f t="shared" si="7"/>
        <v>999</v>
      </c>
      <c r="N113" s="101"/>
      <c r="O113" s="76"/>
      <c r="P113" s="224"/>
      <c r="Q113" s="103">
        <f t="shared" si="8"/>
        <v>999</v>
      </c>
      <c r="R113" s="77"/>
    </row>
    <row r="114" spans="1:18" s="11" customFormat="1" ht="18.75" customHeight="1">
      <c r="A114" s="85">
        <v>108</v>
      </c>
      <c r="B114" s="75"/>
      <c r="C114" s="75"/>
      <c r="D114" s="76"/>
      <c r="E114" s="225"/>
      <c r="F114" s="100"/>
      <c r="G114" s="100"/>
      <c r="H114" s="76"/>
      <c r="I114" s="76"/>
      <c r="J114" s="77"/>
      <c r="K114" s="86"/>
      <c r="L114" s="101"/>
      <c r="M114" s="102">
        <f t="shared" si="7"/>
        <v>999</v>
      </c>
      <c r="N114" s="101"/>
      <c r="O114" s="76"/>
      <c r="P114" s="224"/>
      <c r="Q114" s="103">
        <f t="shared" si="8"/>
        <v>999</v>
      </c>
      <c r="R114" s="77"/>
    </row>
    <row r="115" spans="1:18" s="11" customFormat="1" ht="18.75" customHeight="1">
      <c r="A115" s="85">
        <v>109</v>
      </c>
      <c r="B115" s="75"/>
      <c r="C115" s="75"/>
      <c r="D115" s="76"/>
      <c r="E115" s="225"/>
      <c r="F115" s="100"/>
      <c r="G115" s="100"/>
      <c r="H115" s="76"/>
      <c r="I115" s="76"/>
      <c r="J115" s="77"/>
      <c r="K115" s="86"/>
      <c r="L115" s="101"/>
      <c r="M115" s="102">
        <f t="shared" si="7"/>
        <v>999</v>
      </c>
      <c r="N115" s="101"/>
      <c r="O115" s="76"/>
      <c r="P115" s="224"/>
      <c r="Q115" s="103">
        <f t="shared" si="8"/>
        <v>999</v>
      </c>
      <c r="R115" s="77"/>
    </row>
    <row r="116" spans="1:18" s="11" customFormat="1" ht="18.75" customHeight="1">
      <c r="A116" s="85">
        <v>110</v>
      </c>
      <c r="B116" s="75"/>
      <c r="C116" s="75"/>
      <c r="D116" s="76"/>
      <c r="E116" s="225"/>
      <c r="F116" s="100"/>
      <c r="G116" s="100"/>
      <c r="H116" s="76"/>
      <c r="I116" s="76"/>
      <c r="J116" s="77"/>
      <c r="K116" s="86"/>
      <c r="L116" s="101"/>
      <c r="M116" s="102">
        <f t="shared" si="7"/>
        <v>999</v>
      </c>
      <c r="N116" s="101"/>
      <c r="O116" s="76"/>
      <c r="P116" s="224"/>
      <c r="Q116" s="103">
        <f t="shared" si="8"/>
        <v>999</v>
      </c>
      <c r="R116" s="77"/>
    </row>
    <row r="117" spans="1:18" s="11" customFormat="1" ht="18.75" customHeight="1">
      <c r="A117" s="85">
        <v>111</v>
      </c>
      <c r="B117" s="75"/>
      <c r="C117" s="75"/>
      <c r="D117" s="76"/>
      <c r="E117" s="225"/>
      <c r="F117" s="100"/>
      <c r="G117" s="100"/>
      <c r="H117" s="76"/>
      <c r="I117" s="76"/>
      <c r="J117" s="77"/>
      <c r="K117" s="86"/>
      <c r="L117" s="101"/>
      <c r="M117" s="102">
        <f t="shared" si="7"/>
        <v>999</v>
      </c>
      <c r="N117" s="101"/>
      <c r="O117" s="76"/>
      <c r="P117" s="224"/>
      <c r="Q117" s="103">
        <f t="shared" si="8"/>
        <v>999</v>
      </c>
      <c r="R117" s="77"/>
    </row>
    <row r="118" spans="1:18" s="11" customFormat="1" ht="18.75" customHeight="1">
      <c r="A118" s="85">
        <v>112</v>
      </c>
      <c r="B118" s="75"/>
      <c r="C118" s="75"/>
      <c r="D118" s="76"/>
      <c r="E118" s="225"/>
      <c r="F118" s="100"/>
      <c r="G118" s="100"/>
      <c r="H118" s="76"/>
      <c r="I118" s="76"/>
      <c r="J118" s="77"/>
      <c r="K118" s="86"/>
      <c r="L118" s="101"/>
      <c r="M118" s="102">
        <f t="shared" si="7"/>
        <v>999</v>
      </c>
      <c r="N118" s="101"/>
      <c r="O118" s="76"/>
      <c r="P118" s="224"/>
      <c r="Q118" s="103">
        <f t="shared" si="8"/>
        <v>999</v>
      </c>
      <c r="R118" s="77"/>
    </row>
    <row r="119" spans="1:18" s="11" customFormat="1" ht="18.75" customHeight="1">
      <c r="A119" s="85">
        <v>113</v>
      </c>
      <c r="B119" s="75"/>
      <c r="C119" s="75"/>
      <c r="D119" s="76"/>
      <c r="E119" s="225"/>
      <c r="F119" s="100"/>
      <c r="G119" s="100"/>
      <c r="H119" s="76"/>
      <c r="I119" s="76"/>
      <c r="J119" s="77"/>
      <c r="K119" s="86"/>
      <c r="L119" s="101"/>
      <c r="M119" s="102">
        <f t="shared" si="7"/>
        <v>999</v>
      </c>
      <c r="N119" s="101"/>
      <c r="O119" s="76"/>
      <c r="P119" s="224"/>
      <c r="Q119" s="103">
        <f t="shared" si="8"/>
        <v>999</v>
      </c>
      <c r="R119" s="77"/>
    </row>
    <row r="120" spans="1:18" s="11" customFormat="1" ht="18.75" customHeight="1">
      <c r="A120" s="85">
        <v>114</v>
      </c>
      <c r="B120" s="75"/>
      <c r="C120" s="75"/>
      <c r="D120" s="76"/>
      <c r="E120" s="225"/>
      <c r="F120" s="100"/>
      <c r="G120" s="100"/>
      <c r="H120" s="76"/>
      <c r="I120" s="76"/>
      <c r="J120" s="77"/>
      <c r="K120" s="86"/>
      <c r="L120" s="101"/>
      <c r="M120" s="102">
        <f t="shared" si="7"/>
        <v>999</v>
      </c>
      <c r="N120" s="101"/>
      <c r="O120" s="76"/>
      <c r="P120" s="224"/>
      <c r="Q120" s="103">
        <f t="shared" si="8"/>
        <v>999</v>
      </c>
      <c r="R120" s="77"/>
    </row>
    <row r="121" spans="1:18" s="11" customFormat="1" ht="18.75" customHeight="1">
      <c r="A121" s="85">
        <v>115</v>
      </c>
      <c r="B121" s="75"/>
      <c r="C121" s="75"/>
      <c r="D121" s="76"/>
      <c r="E121" s="225"/>
      <c r="F121" s="100"/>
      <c r="G121" s="100"/>
      <c r="H121" s="76"/>
      <c r="I121" s="76"/>
      <c r="J121" s="77"/>
      <c r="K121" s="86"/>
      <c r="L121" s="101"/>
      <c r="M121" s="102">
        <f t="shared" si="7"/>
        <v>999</v>
      </c>
      <c r="N121" s="101"/>
      <c r="O121" s="76"/>
      <c r="P121" s="224"/>
      <c r="Q121" s="103">
        <f t="shared" si="8"/>
        <v>999</v>
      </c>
      <c r="R121" s="77"/>
    </row>
    <row r="122" spans="1:18" s="11" customFormat="1" ht="18.75" customHeight="1">
      <c r="A122" s="85">
        <v>116</v>
      </c>
      <c r="B122" s="75"/>
      <c r="C122" s="75"/>
      <c r="D122" s="76"/>
      <c r="E122" s="225"/>
      <c r="F122" s="100"/>
      <c r="G122" s="100"/>
      <c r="H122" s="76"/>
      <c r="I122" s="76"/>
      <c r="J122" s="77"/>
      <c r="K122" s="86"/>
      <c r="L122" s="101"/>
      <c r="M122" s="102">
        <f t="shared" si="7"/>
        <v>999</v>
      </c>
      <c r="N122" s="101"/>
      <c r="O122" s="76"/>
      <c r="P122" s="224"/>
      <c r="Q122" s="103">
        <f t="shared" si="8"/>
        <v>999</v>
      </c>
      <c r="R122" s="77"/>
    </row>
    <row r="123" spans="1:18" s="11" customFormat="1" ht="18.75" customHeight="1">
      <c r="A123" s="85">
        <v>117</v>
      </c>
      <c r="B123" s="75"/>
      <c r="C123" s="75"/>
      <c r="D123" s="76"/>
      <c r="E123" s="225"/>
      <c r="F123" s="100"/>
      <c r="G123" s="100"/>
      <c r="H123" s="76"/>
      <c r="I123" s="76"/>
      <c r="J123" s="77"/>
      <c r="K123" s="86"/>
      <c r="L123" s="101"/>
      <c r="M123" s="102">
        <f t="shared" si="7"/>
        <v>999</v>
      </c>
      <c r="N123" s="101"/>
      <c r="O123" s="76"/>
      <c r="P123" s="224"/>
      <c r="Q123" s="103">
        <f t="shared" si="8"/>
        <v>999</v>
      </c>
      <c r="R123" s="77"/>
    </row>
    <row r="124" spans="1:18" s="11" customFormat="1" ht="18.75" customHeight="1">
      <c r="A124" s="85">
        <v>118</v>
      </c>
      <c r="B124" s="75"/>
      <c r="C124" s="75"/>
      <c r="D124" s="76"/>
      <c r="E124" s="225"/>
      <c r="F124" s="100"/>
      <c r="G124" s="100"/>
      <c r="H124" s="76"/>
      <c r="I124" s="76"/>
      <c r="J124" s="77"/>
      <c r="K124" s="86"/>
      <c r="L124" s="101"/>
      <c r="M124" s="102">
        <f t="shared" si="7"/>
        <v>999</v>
      </c>
      <c r="N124" s="101"/>
      <c r="O124" s="76"/>
      <c r="P124" s="224"/>
      <c r="Q124" s="103">
        <f t="shared" si="8"/>
        <v>999</v>
      </c>
      <c r="R124" s="77"/>
    </row>
    <row r="125" spans="1:18" s="11" customFormat="1" ht="18.75" customHeight="1">
      <c r="A125" s="85">
        <v>119</v>
      </c>
      <c r="B125" s="75"/>
      <c r="C125" s="75"/>
      <c r="D125" s="76"/>
      <c r="E125" s="225"/>
      <c r="F125" s="100"/>
      <c r="G125" s="100"/>
      <c r="H125" s="76"/>
      <c r="I125" s="76"/>
      <c r="J125" s="77"/>
      <c r="K125" s="86"/>
      <c r="L125" s="101"/>
      <c r="M125" s="102">
        <f t="shared" si="7"/>
        <v>999</v>
      </c>
      <c r="N125" s="101"/>
      <c r="O125" s="76"/>
      <c r="P125" s="224"/>
      <c r="Q125" s="103">
        <f t="shared" si="8"/>
        <v>999</v>
      </c>
      <c r="R125" s="77"/>
    </row>
    <row r="126" spans="1:18" s="11" customFormat="1" ht="18.75" customHeight="1">
      <c r="A126" s="85">
        <v>120</v>
      </c>
      <c r="B126" s="75"/>
      <c r="C126" s="75"/>
      <c r="D126" s="76"/>
      <c r="E126" s="225"/>
      <c r="F126" s="100"/>
      <c r="G126" s="100"/>
      <c r="H126" s="76"/>
      <c r="I126" s="76"/>
      <c r="J126" s="77"/>
      <c r="K126" s="86"/>
      <c r="L126" s="101"/>
      <c r="M126" s="102">
        <f t="shared" si="7"/>
        <v>999</v>
      </c>
      <c r="N126" s="101"/>
      <c r="O126" s="76"/>
      <c r="P126" s="224"/>
      <c r="Q126" s="103">
        <f t="shared" si="8"/>
        <v>999</v>
      </c>
      <c r="R126" s="77"/>
    </row>
    <row r="127" spans="1:18" s="11" customFormat="1" ht="18.75" customHeight="1">
      <c r="A127" s="85">
        <v>121</v>
      </c>
      <c r="B127" s="75"/>
      <c r="C127" s="75"/>
      <c r="D127" s="76"/>
      <c r="E127" s="225"/>
      <c r="F127" s="100"/>
      <c r="G127" s="100"/>
      <c r="H127" s="76"/>
      <c r="I127" s="76"/>
      <c r="J127" s="77"/>
      <c r="K127" s="86"/>
      <c r="L127" s="101"/>
      <c r="M127" s="102">
        <f t="shared" si="7"/>
        <v>999</v>
      </c>
      <c r="N127" s="101"/>
      <c r="O127" s="76"/>
      <c r="P127" s="224"/>
      <c r="Q127" s="103">
        <f t="shared" si="8"/>
        <v>999</v>
      </c>
      <c r="R127" s="77"/>
    </row>
    <row r="128" spans="1:18" s="11" customFormat="1" ht="18.75" customHeight="1">
      <c r="A128" s="85">
        <v>122</v>
      </c>
      <c r="B128" s="75"/>
      <c r="C128" s="75"/>
      <c r="D128" s="76"/>
      <c r="E128" s="225"/>
      <c r="F128" s="100"/>
      <c r="G128" s="100"/>
      <c r="H128" s="76"/>
      <c r="I128" s="76"/>
      <c r="J128" s="77"/>
      <c r="K128" s="86"/>
      <c r="L128" s="101"/>
      <c r="M128" s="102">
        <f t="shared" si="7"/>
        <v>999</v>
      </c>
      <c r="N128" s="101"/>
      <c r="O128" s="76"/>
      <c r="P128" s="224"/>
      <c r="Q128" s="103">
        <f t="shared" si="8"/>
        <v>999</v>
      </c>
      <c r="R128" s="77"/>
    </row>
    <row r="129" spans="1:18" s="11" customFormat="1" ht="18.75" customHeight="1">
      <c r="A129" s="85">
        <v>123</v>
      </c>
      <c r="B129" s="75"/>
      <c r="C129" s="75"/>
      <c r="D129" s="76"/>
      <c r="E129" s="225"/>
      <c r="F129" s="100"/>
      <c r="G129" s="100"/>
      <c r="H129" s="76"/>
      <c r="I129" s="76"/>
      <c r="J129" s="77"/>
      <c r="K129" s="86"/>
      <c r="L129" s="101"/>
      <c r="M129" s="102">
        <f t="shared" si="7"/>
        <v>999</v>
      </c>
      <c r="N129" s="101"/>
      <c r="O129" s="76"/>
      <c r="P129" s="224"/>
      <c r="Q129" s="103">
        <f t="shared" si="8"/>
        <v>999</v>
      </c>
      <c r="R129" s="77"/>
    </row>
    <row r="130" spans="1:18" s="11" customFormat="1" ht="18.75" customHeight="1">
      <c r="A130" s="85">
        <v>124</v>
      </c>
      <c r="B130" s="75"/>
      <c r="C130" s="75"/>
      <c r="D130" s="76"/>
      <c r="E130" s="225"/>
      <c r="F130" s="100"/>
      <c r="G130" s="100"/>
      <c r="H130" s="76"/>
      <c r="I130" s="76"/>
      <c r="J130" s="77"/>
      <c r="K130" s="86"/>
      <c r="L130" s="101"/>
      <c r="M130" s="102">
        <f t="shared" si="7"/>
        <v>999</v>
      </c>
      <c r="N130" s="101"/>
      <c r="O130" s="76"/>
      <c r="P130" s="224"/>
      <c r="Q130" s="103">
        <f t="shared" si="8"/>
        <v>999</v>
      </c>
      <c r="R130" s="77"/>
    </row>
    <row r="131" spans="1:18" s="11" customFormat="1" ht="18.75" customHeight="1">
      <c r="A131" s="85">
        <v>125</v>
      </c>
      <c r="B131" s="75"/>
      <c r="C131" s="75"/>
      <c r="D131" s="76"/>
      <c r="E131" s="225"/>
      <c r="F131" s="100"/>
      <c r="G131" s="100"/>
      <c r="H131" s="76"/>
      <c r="I131" s="76"/>
      <c r="J131" s="77"/>
      <c r="K131" s="86"/>
      <c r="L131" s="101"/>
      <c r="M131" s="102">
        <f t="shared" si="7"/>
        <v>999</v>
      </c>
      <c r="N131" s="101"/>
      <c r="O131" s="76"/>
      <c r="P131" s="224"/>
      <c r="Q131" s="103">
        <f t="shared" si="8"/>
        <v>999</v>
      </c>
      <c r="R131" s="77"/>
    </row>
    <row r="132" spans="1:18" s="11" customFormat="1" ht="18.75" customHeight="1">
      <c r="A132" s="85">
        <v>126</v>
      </c>
      <c r="B132" s="75"/>
      <c r="C132" s="75"/>
      <c r="D132" s="76"/>
      <c r="E132" s="225"/>
      <c r="F132" s="100"/>
      <c r="G132" s="100"/>
      <c r="H132" s="76"/>
      <c r="I132" s="76"/>
      <c r="J132" s="77"/>
      <c r="K132" s="86"/>
      <c r="L132" s="101"/>
      <c r="M132" s="102">
        <f t="shared" si="7"/>
        <v>999</v>
      </c>
      <c r="N132" s="101"/>
      <c r="O132" s="76"/>
      <c r="P132" s="224"/>
      <c r="Q132" s="103">
        <f t="shared" si="8"/>
        <v>999</v>
      </c>
      <c r="R132" s="77"/>
    </row>
    <row r="133" spans="1:18" s="11" customFormat="1" ht="18.75" customHeight="1">
      <c r="A133" s="85">
        <v>127</v>
      </c>
      <c r="B133" s="75"/>
      <c r="C133" s="75"/>
      <c r="D133" s="76"/>
      <c r="E133" s="225"/>
      <c r="F133" s="100"/>
      <c r="G133" s="100"/>
      <c r="H133" s="76"/>
      <c r="I133" s="76"/>
      <c r="J133" s="77"/>
      <c r="K133" s="86"/>
      <c r="L133" s="101"/>
      <c r="M133" s="102">
        <f t="shared" si="7"/>
        <v>999</v>
      </c>
      <c r="N133" s="101"/>
      <c r="O133" s="76"/>
      <c r="P133" s="224"/>
      <c r="Q133" s="103">
        <f t="shared" si="8"/>
        <v>999</v>
      </c>
      <c r="R133" s="77"/>
    </row>
    <row r="134" spans="1:18" s="11" customFormat="1" ht="18.75" customHeight="1">
      <c r="A134" s="85">
        <v>128</v>
      </c>
      <c r="B134" s="75"/>
      <c r="C134" s="75"/>
      <c r="D134" s="76"/>
      <c r="E134" s="225"/>
      <c r="F134" s="100"/>
      <c r="G134" s="100"/>
      <c r="H134" s="76"/>
      <c r="I134" s="76"/>
      <c r="J134" s="77"/>
      <c r="K134" s="86"/>
      <c r="L134" s="101"/>
      <c r="M134" s="102">
        <f t="shared" si="7"/>
        <v>999</v>
      </c>
      <c r="N134" s="101"/>
      <c r="O134" s="76"/>
      <c r="P134" s="224"/>
      <c r="Q134" s="103">
        <f t="shared" si="8"/>
        <v>999</v>
      </c>
      <c r="R134" s="77"/>
    </row>
  </sheetData>
  <sheetProtection/>
  <mergeCells count="1">
    <mergeCell ref="A5:B5"/>
  </mergeCells>
  <conditionalFormatting sqref="K7:K134">
    <cfRule type="cellIs" priority="64" dxfId="68" operator="equal" stopIfTrue="1">
      <formula>"Z"</formula>
    </cfRule>
  </conditionalFormatting>
  <conditionalFormatting sqref="E20:E134">
    <cfRule type="expression" priority="65" dxfId="16" stopIfTrue="1">
      <formula>OR(B20="",E20="")</formula>
    </cfRule>
    <cfRule type="expression" priority="66" dxfId="14" stopIfTrue="1">
      <formula>YEAR($E20)&gt;$U$4</formula>
    </cfRule>
    <cfRule type="expression" priority="67" dxfId="14" stopIfTrue="1">
      <formula>YEAR($E20)&lt;$U$3</formula>
    </cfRule>
  </conditionalFormatting>
  <conditionalFormatting sqref="E15">
    <cfRule type="expression" priority="61" dxfId="16" stopIfTrue="1">
      <formula>OR(B15="",E15="")</formula>
    </cfRule>
    <cfRule type="expression" priority="62" dxfId="14" stopIfTrue="1">
      <formula>YEAR($E15)&gt;$U$4</formula>
    </cfRule>
    <cfRule type="expression" priority="63" dxfId="14" stopIfTrue="1">
      <formula>YEAR($E15)&lt;$U$3</formula>
    </cfRule>
  </conditionalFormatting>
  <conditionalFormatting sqref="E14">
    <cfRule type="expression" priority="58" dxfId="16" stopIfTrue="1">
      <formula>OR(B14="",E14="")</formula>
    </cfRule>
    <cfRule type="expression" priority="59" dxfId="14" stopIfTrue="1">
      <formula>YEAR($E14)&gt;$U$4</formula>
    </cfRule>
    <cfRule type="expression" priority="60" dxfId="14" stopIfTrue="1">
      <formula>YEAR($E14)&lt;$U$3</formula>
    </cfRule>
  </conditionalFormatting>
  <conditionalFormatting sqref="E20">
    <cfRule type="expression" priority="43" dxfId="16" stopIfTrue="1">
      <formula>OR(B20="",E20="")</formula>
    </cfRule>
    <cfRule type="expression" priority="44" dxfId="14" stopIfTrue="1">
      <formula>YEAR($E20)&gt;$U$4</formula>
    </cfRule>
    <cfRule type="expression" priority="45" dxfId="14" stopIfTrue="1">
      <formula>YEAR($E20)&lt;$U$3</formula>
    </cfRule>
  </conditionalFormatting>
  <conditionalFormatting sqref="E20">
    <cfRule type="expression" priority="40" dxfId="16" stopIfTrue="1">
      <formula>OR(B20="",E20="")</formula>
    </cfRule>
    <cfRule type="expression" priority="41" dxfId="14" stopIfTrue="1">
      <formula>YEAR($E20)&gt;$U$4</formula>
    </cfRule>
    <cfRule type="expression" priority="42" dxfId="14" stopIfTrue="1">
      <formula>YEAR($E20)&lt;$U$3</formula>
    </cfRule>
  </conditionalFormatting>
  <conditionalFormatting sqref="E10">
    <cfRule type="expression" priority="37" dxfId="16" stopIfTrue="1">
      <formula>OR(B10="",E10="")</formula>
    </cfRule>
    <cfRule type="expression" priority="38" dxfId="14" stopIfTrue="1">
      <formula>YEAR($E10)&gt;$U$4</formula>
    </cfRule>
    <cfRule type="expression" priority="39" dxfId="14" stopIfTrue="1">
      <formula>YEAR($E10)&lt;$U$3</formula>
    </cfRule>
  </conditionalFormatting>
  <conditionalFormatting sqref="E10">
    <cfRule type="expression" priority="34" dxfId="16" stopIfTrue="1">
      <formula>OR(B10="",E10="")</formula>
    </cfRule>
    <cfRule type="expression" priority="35" dxfId="14" stopIfTrue="1">
      <formula>YEAR($E10)&gt;$U$4</formula>
    </cfRule>
    <cfRule type="expression" priority="36" dxfId="14" stopIfTrue="1">
      <formula>YEAR($E10)&lt;$U$3</formula>
    </cfRule>
  </conditionalFormatting>
  <conditionalFormatting sqref="E10">
    <cfRule type="expression" priority="31" dxfId="16" stopIfTrue="1">
      <formula>OR(B10="",E10="")</formula>
    </cfRule>
    <cfRule type="expression" priority="32" dxfId="14" stopIfTrue="1">
      <formula>YEAR($E10)&gt;$U$4</formula>
    </cfRule>
    <cfRule type="expression" priority="33" dxfId="14" stopIfTrue="1">
      <formula>YEAR($E10)&lt;$U$3</formula>
    </cfRule>
  </conditionalFormatting>
  <conditionalFormatting sqref="E11">
    <cfRule type="expression" priority="28" dxfId="16" stopIfTrue="1">
      <formula>OR(B11="",E11="")</formula>
    </cfRule>
    <cfRule type="expression" priority="29" dxfId="14" stopIfTrue="1">
      <formula>YEAR($E11)&gt;$U$4</formula>
    </cfRule>
    <cfRule type="expression" priority="30" dxfId="14" stopIfTrue="1">
      <formula>YEAR($E11)&lt;$U$3</formula>
    </cfRule>
  </conditionalFormatting>
  <conditionalFormatting sqref="E19">
    <cfRule type="expression" priority="25" dxfId="16" stopIfTrue="1">
      <formula>OR(B19="",E19="")</formula>
    </cfRule>
    <cfRule type="expression" priority="26" dxfId="14" stopIfTrue="1">
      <formula>YEAR($E19)&gt;$U$4</formula>
    </cfRule>
    <cfRule type="expression" priority="27" dxfId="14" stopIfTrue="1">
      <formula>YEAR($E19)&lt;$U$3</formula>
    </cfRule>
  </conditionalFormatting>
  <conditionalFormatting sqref="E19">
    <cfRule type="expression" priority="22" dxfId="16" stopIfTrue="1">
      <formula>OR(B19="",E19="")</formula>
    </cfRule>
    <cfRule type="expression" priority="23" dxfId="14" stopIfTrue="1">
      <formula>YEAR($E19)&gt;$U$4</formula>
    </cfRule>
    <cfRule type="expression" priority="24" dxfId="14" stopIfTrue="1">
      <formula>YEAR($E19)&lt;$U$3</formula>
    </cfRule>
  </conditionalFormatting>
  <conditionalFormatting sqref="E19">
    <cfRule type="expression" priority="19" dxfId="16" stopIfTrue="1">
      <formula>OR(B19="",E19="")</formula>
    </cfRule>
    <cfRule type="expression" priority="20" dxfId="14" stopIfTrue="1">
      <formula>YEAR($E19)&gt;$U$4</formula>
    </cfRule>
    <cfRule type="expression" priority="21" dxfId="14" stopIfTrue="1">
      <formula>YEAR($E19)&lt;$U$3</formula>
    </cfRule>
  </conditionalFormatting>
  <conditionalFormatting sqref="E14">
    <cfRule type="expression" priority="16" dxfId="16" stopIfTrue="1">
      <formula>OR(B14="",E14="")</formula>
    </cfRule>
    <cfRule type="expression" priority="17" dxfId="14" stopIfTrue="1">
      <formula>YEAR($E14)&gt;$U$4</formula>
    </cfRule>
    <cfRule type="expression" priority="18" dxfId="14" stopIfTrue="1">
      <formula>YEAR($E14)&lt;$U$3</formula>
    </cfRule>
  </conditionalFormatting>
  <conditionalFormatting sqref="E20:E27 E9 E14:E15 E7">
    <cfRule type="expression" priority="13" dxfId="16" stopIfTrue="1">
      <formula>OR(B7="",E7="")</formula>
    </cfRule>
    <cfRule type="expression" priority="14" dxfId="14" stopIfTrue="1">
      <formula>YEAR($E7)&gt;$U$4</formula>
    </cfRule>
    <cfRule type="expression" priority="15" dxfId="14" stopIfTrue="1">
      <formula>YEAR($E7)&lt;$U$3</formula>
    </cfRule>
  </conditionalFormatting>
  <conditionalFormatting sqref="E10">
    <cfRule type="expression" priority="10" dxfId="16" stopIfTrue="1">
      <formula>OR(B10="",E10="")</formula>
    </cfRule>
    <cfRule type="expression" priority="11" dxfId="14" stopIfTrue="1">
      <formula>YEAR($E10)&gt;$U$4</formula>
    </cfRule>
    <cfRule type="expression" priority="12" dxfId="14" stopIfTrue="1">
      <formula>YEAR($E10)&lt;$U$3</formula>
    </cfRule>
  </conditionalFormatting>
  <conditionalFormatting sqref="E10">
    <cfRule type="expression" priority="7" dxfId="16" stopIfTrue="1">
      <formula>OR(B10="",E10="")</formula>
    </cfRule>
    <cfRule type="expression" priority="8" dxfId="14" stopIfTrue="1">
      <formula>YEAR($E10)&gt;$U$4</formula>
    </cfRule>
    <cfRule type="expression" priority="9" dxfId="14" stopIfTrue="1">
      <formula>YEAR($E10)&lt;$U$3</formula>
    </cfRule>
  </conditionalFormatting>
  <conditionalFormatting sqref="E10">
    <cfRule type="expression" priority="4" dxfId="16" stopIfTrue="1">
      <formula>OR(B10="",E10="")</formula>
    </cfRule>
    <cfRule type="expression" priority="5" dxfId="14" stopIfTrue="1">
      <formula>YEAR($E10)&gt;$U$4</formula>
    </cfRule>
    <cfRule type="expression" priority="6" dxfId="14" stopIfTrue="1">
      <formula>YEAR($E10)&lt;$U$3</formula>
    </cfRule>
  </conditionalFormatting>
  <conditionalFormatting sqref="E7">
    <cfRule type="expression" priority="1" dxfId="16" stopIfTrue="1">
      <formula>OR(B7="",E7="")</formula>
    </cfRule>
    <cfRule type="expression" priority="2" dxfId="14" stopIfTrue="1">
      <formula>YEAR($E7)&gt;$U$4</formula>
    </cfRule>
    <cfRule type="expression" priority="3" dxfId="14" stopIfTrue="1">
      <formula>YEAR($E7)&lt;$U$3</formula>
    </cfRule>
  </conditionalFormatting>
  <printOptions horizontalCentered="1"/>
  <pageMargins left="0" right="0" top="0.3937007874015748" bottom="0.3937007874015748" header="0" footer="0"/>
  <pageSetup horizontalDpi="200" verticalDpi="200" orientation="portrait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P21" sqref="P21"/>
    </sheetView>
  </sheetViews>
  <sheetFormatPr defaultColWidth="9.140625" defaultRowHeight="12.75"/>
  <cols>
    <col min="1" max="1" width="3.28125" style="0" customWidth="1"/>
    <col min="2" max="2" width="4.42187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04" customWidth="1"/>
    <col min="10" max="10" width="12.140625" style="0" customWidth="1"/>
    <col min="11" max="11" width="1.7109375" style="104" customWidth="1"/>
    <col min="12" max="12" width="10.7109375" style="0" customWidth="1"/>
    <col min="13" max="13" width="1.7109375" style="105" customWidth="1"/>
    <col min="14" max="14" width="10.7109375" style="0" customWidth="1"/>
    <col min="15" max="15" width="1.7109375" style="104" customWidth="1"/>
    <col min="16" max="16" width="10.7109375" style="0" customWidth="1"/>
    <col min="17" max="17" width="1.7109375" style="10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06" customFormat="1" ht="21.75" customHeight="1">
      <c r="A1" s="240" t="s">
        <v>93</v>
      </c>
      <c r="B1" s="65"/>
      <c r="C1" s="107"/>
      <c r="D1" s="107"/>
      <c r="E1" s="107"/>
      <c r="F1" s="107"/>
      <c r="G1" s="107"/>
      <c r="H1" s="107"/>
      <c r="I1" s="108"/>
      <c r="J1" s="66" t="s">
        <v>72</v>
      </c>
      <c r="K1" s="87"/>
      <c r="L1" s="66"/>
      <c r="M1" s="108"/>
      <c r="N1" s="108" t="s">
        <v>80</v>
      </c>
      <c r="O1" s="108"/>
      <c r="P1" s="107"/>
      <c r="Q1" s="108"/>
    </row>
    <row r="2" spans="1:17" s="78" customFormat="1" ht="12.75">
      <c r="A2" s="68" t="str">
        <f>'Week SetUp'!$A$8</f>
        <v>Ζ΄ ΕΝΩΣΗ</v>
      </c>
      <c r="B2" s="68"/>
      <c r="C2" s="68"/>
      <c r="D2" s="68"/>
      <c r="E2" s="68"/>
      <c r="F2" s="109"/>
      <c r="G2" s="81"/>
      <c r="H2" s="81"/>
      <c r="I2" s="110"/>
      <c r="J2" s="87" t="s">
        <v>64</v>
      </c>
      <c r="K2" s="87"/>
      <c r="L2" s="87"/>
      <c r="M2" s="110"/>
      <c r="N2" s="81"/>
      <c r="O2" s="110"/>
      <c r="P2" s="81"/>
      <c r="Q2" s="110"/>
    </row>
    <row r="3" spans="1:17" s="19" customFormat="1" ht="11.25" customHeight="1">
      <c r="A3" s="56" t="s">
        <v>40</v>
      </c>
      <c r="B3" s="56"/>
      <c r="C3" s="56"/>
      <c r="D3" s="56"/>
      <c r="E3" s="56"/>
      <c r="F3" s="56" t="s">
        <v>41</v>
      </c>
      <c r="G3" s="56"/>
      <c r="H3" s="56"/>
      <c r="I3" s="111"/>
      <c r="J3" s="56" t="s">
        <v>42</v>
      </c>
      <c r="K3" s="111"/>
      <c r="L3" s="56" t="s">
        <v>68</v>
      </c>
      <c r="M3" s="111"/>
      <c r="N3" s="56"/>
      <c r="O3" s="111"/>
      <c r="P3" s="56"/>
      <c r="Q3" s="57" t="s">
        <v>43</v>
      </c>
    </row>
    <row r="4" spans="1:17" s="35" customFormat="1" ht="11.25" customHeight="1" thickBot="1">
      <c r="A4" s="306" t="str">
        <f>'Week SetUp'!$A$10</f>
        <v>22-24/06/2013</v>
      </c>
      <c r="B4" s="306"/>
      <c r="C4" s="306"/>
      <c r="D4" s="112"/>
      <c r="E4" s="112"/>
      <c r="F4" s="112" t="str">
        <f>'Week SetUp'!$C$10</f>
        <v>Ο.Α. ΡΕΘΥΜΝΟΥ</v>
      </c>
      <c r="G4" s="72"/>
      <c r="H4" s="112"/>
      <c r="I4" s="113"/>
      <c r="J4" s="114" t="str">
        <f>'Week SetUp'!$D$10</f>
        <v>ΡΕΘΥΜΝΟ</v>
      </c>
      <c r="K4" s="113"/>
      <c r="L4" s="115" t="str">
        <f>'Week SetUp'!$A$12</f>
        <v>ΓΥΝΑΙΚΩΝ</v>
      </c>
      <c r="M4" s="113"/>
      <c r="N4" s="112"/>
      <c r="O4" s="113"/>
      <c r="P4" s="112"/>
      <c r="Q4" s="61" t="str">
        <f>'Week SetUp'!$E$10</f>
        <v>ΜΑΝΩΛΗΣ ΤΣΑΓΛΙΩΤΗΣ</v>
      </c>
    </row>
    <row r="5" spans="1:17" s="19" customFormat="1" ht="9.75">
      <c r="A5" s="116"/>
      <c r="B5" s="117" t="s">
        <v>19</v>
      </c>
      <c r="C5" s="117" t="s">
        <v>48</v>
      </c>
      <c r="D5" s="117" t="s">
        <v>20</v>
      </c>
      <c r="E5" s="118" t="s">
        <v>46</v>
      </c>
      <c r="F5" s="118" t="s">
        <v>47</v>
      </c>
      <c r="G5" s="118"/>
      <c r="H5" s="118" t="s">
        <v>42</v>
      </c>
      <c r="I5" s="118"/>
      <c r="J5" s="117" t="s">
        <v>49</v>
      </c>
      <c r="K5" s="119"/>
      <c r="L5" s="117" t="s">
        <v>50</v>
      </c>
      <c r="M5" s="119"/>
      <c r="N5" s="117" t="s">
        <v>51</v>
      </c>
      <c r="O5" s="119"/>
      <c r="P5" s="117" t="s">
        <v>52</v>
      </c>
      <c r="Q5" s="120"/>
    </row>
    <row r="6" spans="1:17" s="19" customFormat="1" ht="3.75" customHeight="1" thickBot="1">
      <c r="A6" s="121"/>
      <c r="B6" s="122"/>
      <c r="C6" s="71"/>
      <c r="D6" s="122"/>
      <c r="E6" s="123"/>
      <c r="F6" s="123"/>
      <c r="G6" s="124"/>
      <c r="H6" s="123"/>
      <c r="I6" s="125"/>
      <c r="J6" s="122"/>
      <c r="K6" s="125"/>
      <c r="L6" s="122"/>
      <c r="M6" s="125"/>
      <c r="N6" s="122"/>
      <c r="O6" s="125"/>
      <c r="P6" s="122"/>
      <c r="Q6" s="126"/>
    </row>
    <row r="7" spans="1:20" s="45" customFormat="1" ht="10.5" customHeight="1">
      <c r="A7" s="127">
        <v>1</v>
      </c>
      <c r="B7" s="128"/>
      <c r="C7" s="128">
        <f>IF($D7="","",VLOOKUP($D7,'Boys Si Main Draw Prep'!$A$7:$P$22,16))</f>
        <v>0</v>
      </c>
      <c r="D7" s="129">
        <v>1</v>
      </c>
      <c r="E7" s="130" t="str">
        <f>UPPER(IF($D7="","",VLOOKUP($D7,'Boys Si Main Draw Prep'!$A$7:$P$22,2)))</f>
        <v>ΘΕΟΔΩΡΑΚΗ</v>
      </c>
      <c r="F7" s="130" t="str">
        <f>IF($D7="","",VLOOKUP($D7,'Boys Si Main Draw Prep'!$A$7:$P$22,3))</f>
        <v>Μαρίνα</v>
      </c>
      <c r="G7" s="130"/>
      <c r="H7" s="130" t="str">
        <f>IF($D7="","",VLOOKUP($D7,'Boys Si Main Draw Prep'!$A$7:$P$22,4))</f>
        <v>ΗΡΑΚΛΕΙΟ</v>
      </c>
      <c r="I7" s="132"/>
      <c r="J7" s="131"/>
      <c r="K7" s="131"/>
      <c r="L7" s="131"/>
      <c r="M7" s="131"/>
      <c r="N7" s="134"/>
      <c r="O7" s="135"/>
      <c r="P7" s="136"/>
      <c r="Q7" s="137"/>
      <c r="R7" s="138"/>
      <c r="T7" s="139" t="e">
        <f>#REF!</f>
        <v>#REF!</v>
      </c>
    </row>
    <row r="8" spans="1:20" s="45" customFormat="1" ht="9" customHeight="1">
      <c r="A8" s="140"/>
      <c r="B8" s="141"/>
      <c r="C8" s="141"/>
      <c r="D8" s="141"/>
      <c r="E8" s="142"/>
      <c r="F8" s="142"/>
      <c r="G8" s="143"/>
      <c r="H8" s="144" t="s">
        <v>8</v>
      </c>
      <c r="I8" s="145" t="s">
        <v>81</v>
      </c>
      <c r="J8" s="146" t="str">
        <f>UPPER(IF(OR(I8="a",I8="as"),E7,IF(OR(I8="b",I8="bs"),E9,)))</f>
        <v>ΘΕΟΔΩΡΑΚΗ</v>
      </c>
      <c r="K8" s="146"/>
      <c r="L8" s="131"/>
      <c r="M8" s="131"/>
      <c r="N8" s="134"/>
      <c r="O8" s="135"/>
      <c r="P8" s="136"/>
      <c r="Q8" s="137"/>
      <c r="R8" s="138"/>
      <c r="T8" s="147" t="e">
        <f>#REF!</f>
        <v>#REF!</v>
      </c>
    </row>
    <row r="9" spans="1:20" s="45" customFormat="1" ht="9" customHeight="1">
      <c r="A9" s="140">
        <v>2</v>
      </c>
      <c r="B9" s="128">
        <f>IF($D9="","",VLOOKUP($D9,'Boys Si Main Draw Prep'!$A$7:$P$22,15))</f>
      </c>
      <c r="C9" s="128">
        <f>IF($D9="","",VLOOKUP($D9,'Boys Si Main Draw Prep'!$A$7:$P$22,16))</f>
      </c>
      <c r="D9" s="129"/>
      <c r="E9" s="148">
        <f>UPPER(IF($D9="","",VLOOKUP($D9,'Boys Si Main Draw Prep'!$A$7:$P$22,2)))</f>
      </c>
      <c r="F9" s="148">
        <f>IF($D9="","",VLOOKUP($D9,'Boys Si Main Draw Prep'!$A$7:$P$22,3))</f>
      </c>
      <c r="G9" s="148" t="s">
        <v>121</v>
      </c>
      <c r="H9" s="148">
        <f>IF($D9="","",VLOOKUP($D9,'Boys Si Main Draw Prep'!$A$7:$P$22,4))</f>
      </c>
      <c r="I9" s="149"/>
      <c r="K9" s="150"/>
      <c r="L9" s="131"/>
      <c r="M9" s="131"/>
      <c r="N9" s="134"/>
      <c r="O9" s="135"/>
      <c r="P9" s="136"/>
      <c r="Q9" s="137"/>
      <c r="R9" s="138"/>
      <c r="T9" s="147" t="e">
        <f>#REF!</f>
        <v>#REF!</v>
      </c>
    </row>
    <row r="10" spans="1:20" s="45" customFormat="1" ht="9" customHeight="1">
      <c r="A10" s="140"/>
      <c r="B10" s="141"/>
      <c r="C10" s="141"/>
      <c r="D10" s="151"/>
      <c r="E10" s="142"/>
      <c r="F10" s="142"/>
      <c r="G10" s="143"/>
      <c r="H10" s="131"/>
      <c r="I10" s="152"/>
      <c r="J10" s="131"/>
      <c r="K10" s="153"/>
      <c r="L10" s="146" t="s">
        <v>123</v>
      </c>
      <c r="M10" s="154"/>
      <c r="N10" s="155"/>
      <c r="O10" s="155"/>
      <c r="P10" s="136"/>
      <c r="Q10" s="137"/>
      <c r="R10" s="138"/>
      <c r="T10" s="147" t="e">
        <f>#REF!</f>
        <v>#REF!</v>
      </c>
    </row>
    <row r="11" spans="1:20" s="45" customFormat="1" ht="9" customHeight="1">
      <c r="A11" s="140">
        <v>3</v>
      </c>
      <c r="B11" s="128">
        <f>IF($D11="","",VLOOKUP($D11,'Boys Si Main Draw Prep'!$A$7:$P$22,15))</f>
        <v>0</v>
      </c>
      <c r="C11" s="128">
        <f>IF($D11="","",VLOOKUP($D11,'Boys Si Main Draw Prep'!$A$7:$P$22,16))</f>
        <v>0</v>
      </c>
      <c r="D11" s="129">
        <v>6</v>
      </c>
      <c r="E11" s="148" t="str">
        <f>UPPER(IF($D11="","",VLOOKUP($D11,'Boys Si Main Draw Prep'!$A$7:$P$22,2)))</f>
        <v>ΣΩΠΑΣΗ</v>
      </c>
      <c r="F11" s="148" t="str">
        <f>IF($D11="","",VLOOKUP($D11,'Boys Si Main Draw Prep'!$A$7:$P$22,3))</f>
        <v>Χρύσα</v>
      </c>
      <c r="G11" s="148"/>
      <c r="H11" s="148" t="str">
        <f>IF($D11="","",VLOOKUP($D11,'Boys Si Main Draw Prep'!$A$7:$P$22,4))</f>
        <v>ΑΓ. ΝΙΚΟΛΑΟΣ</v>
      </c>
      <c r="I11" s="132"/>
      <c r="J11" s="131"/>
      <c r="K11" s="156"/>
      <c r="L11" s="152" t="s">
        <v>126</v>
      </c>
      <c r="M11" s="157"/>
      <c r="N11" s="155"/>
      <c r="O11" s="155"/>
      <c r="P11" s="136"/>
      <c r="Q11" s="137"/>
      <c r="R11" s="138"/>
      <c r="T11" s="147" t="e">
        <f>#REF!</f>
        <v>#REF!</v>
      </c>
    </row>
    <row r="12" spans="1:20" s="45" customFormat="1" ht="9" customHeight="1">
      <c r="A12" s="140"/>
      <c r="B12" s="141"/>
      <c r="C12" s="141"/>
      <c r="D12" s="151"/>
      <c r="E12" s="142"/>
      <c r="F12" s="142"/>
      <c r="G12" s="143"/>
      <c r="H12" s="144" t="s">
        <v>8</v>
      </c>
      <c r="I12" s="145"/>
      <c r="J12" s="148" t="s">
        <v>127</v>
      </c>
      <c r="K12" s="158"/>
      <c r="L12" s="131"/>
      <c r="M12" s="157"/>
      <c r="N12" s="155"/>
      <c r="O12" s="155"/>
      <c r="P12" s="136"/>
      <c r="Q12" s="137"/>
      <c r="R12" s="138"/>
      <c r="T12" s="147" t="e">
        <f>#REF!</f>
        <v>#REF!</v>
      </c>
    </row>
    <row r="13" spans="1:20" s="45" customFormat="1" ht="9" customHeight="1">
      <c r="A13" s="140">
        <v>4</v>
      </c>
      <c r="B13" s="128"/>
      <c r="C13" s="128">
        <f>IF($D13="","",VLOOKUP($D13,'Boys Si Main Draw Prep'!$A$7:$P$22,16))</f>
        <v>0</v>
      </c>
      <c r="D13" s="129">
        <v>9</v>
      </c>
      <c r="E13" s="148" t="str">
        <f>UPPER(IF($D13="","",VLOOKUP($D13,'Boys Si Main Draw Prep'!$A$7:$P$22,2)))</f>
        <v>ΣΤΑΥΡΟΥΛΑΚΗ</v>
      </c>
      <c r="F13" s="148" t="str">
        <f>IF($D13="","",VLOOKUP($D13,'Boys Si Main Draw Prep'!$A$7:$P$22,3))</f>
        <v>Μαρία</v>
      </c>
      <c r="G13" s="148"/>
      <c r="H13" s="148" t="str">
        <f>IF($D13="","",VLOOKUP($D13,'Boys Si Main Draw Prep'!$A$7:$P$22,4))</f>
        <v>ΡΕΘΥΜΝΟ</v>
      </c>
      <c r="I13" s="159"/>
      <c r="J13" s="152" t="s">
        <v>126</v>
      </c>
      <c r="K13" s="131"/>
      <c r="M13" s="157"/>
      <c r="N13" s="155"/>
      <c r="O13" s="155"/>
      <c r="P13" s="136"/>
      <c r="Q13" s="137"/>
      <c r="R13" s="138"/>
      <c r="T13" s="147" t="e">
        <f>#REF!</f>
        <v>#REF!</v>
      </c>
    </row>
    <row r="14" spans="1:20" s="45" customFormat="1" ht="9" customHeight="1">
      <c r="A14" s="140"/>
      <c r="B14" s="141"/>
      <c r="C14" s="141"/>
      <c r="D14" s="151"/>
      <c r="E14" s="131"/>
      <c r="F14" s="131"/>
      <c r="G14" s="58"/>
      <c r="H14" s="160"/>
      <c r="I14" s="152"/>
      <c r="J14" s="131"/>
      <c r="K14" s="131"/>
      <c r="L14" s="131"/>
      <c r="M14" s="153"/>
      <c r="N14" s="146" t="s">
        <v>123</v>
      </c>
      <c r="O14" s="154"/>
      <c r="P14" s="136"/>
      <c r="Q14" s="137"/>
      <c r="R14" s="138"/>
      <c r="T14" s="147" t="e">
        <f>#REF!</f>
        <v>#REF!</v>
      </c>
    </row>
    <row r="15" spans="1:20" s="45" customFormat="1" ht="9" customHeight="1">
      <c r="A15" s="127">
        <v>5</v>
      </c>
      <c r="B15" s="128"/>
      <c r="C15" s="128">
        <f>IF($D15="","",VLOOKUP($D15,'Boys Si Main Draw Prep'!$A$7:$P$22,16))</f>
        <v>0</v>
      </c>
      <c r="D15" s="129">
        <v>3</v>
      </c>
      <c r="E15" s="130" t="str">
        <f>UPPER(IF($D15="","",VLOOKUP($D15,'Boys Si Main Draw Prep'!$A$7:$P$22,2)))</f>
        <v>ΓΑΡΓΑΝΟΥΡΑΚΗ</v>
      </c>
      <c r="F15" s="130" t="str">
        <f>IF($D15="","",VLOOKUP($D15,'Boys Si Main Draw Prep'!$A$7:$P$22,3))</f>
        <v>Εργίνη</v>
      </c>
      <c r="G15" s="130"/>
      <c r="H15" s="130" t="str">
        <f>IF($D15="","",VLOOKUP($D15,'Boys Si Main Draw Prep'!$A$7:$P$22,4))</f>
        <v>ΗΡΑΚΛΕΙΟ</v>
      </c>
      <c r="I15" s="161"/>
      <c r="J15" s="131"/>
      <c r="K15" s="131"/>
      <c r="L15" s="131"/>
      <c r="M15" s="157"/>
      <c r="N15" s="152" t="s">
        <v>134</v>
      </c>
      <c r="O15" s="157"/>
      <c r="P15" s="136"/>
      <c r="Q15" s="137"/>
      <c r="R15" s="138"/>
      <c r="T15" s="147" t="e">
        <f>#REF!</f>
        <v>#REF!</v>
      </c>
    </row>
    <row r="16" spans="1:20" s="45" customFormat="1" ht="9" customHeight="1" thickBot="1">
      <c r="A16" s="140"/>
      <c r="B16" s="141"/>
      <c r="C16" s="141"/>
      <c r="D16" s="151"/>
      <c r="E16" s="142"/>
      <c r="F16" s="142"/>
      <c r="G16" s="143"/>
      <c r="H16" s="144" t="s">
        <v>8</v>
      </c>
      <c r="I16" s="145" t="s">
        <v>81</v>
      </c>
      <c r="J16" s="146" t="str">
        <f>UPPER(IF(OR(I16="a",I16="as"),E15,IF(OR(I16="b",I16="bs"),E17,)))</f>
        <v>ΓΑΡΓΑΝΟΥΡΑΚΗ</v>
      </c>
      <c r="K16" s="146"/>
      <c r="L16" s="131"/>
      <c r="M16" s="157"/>
      <c r="N16" s="155"/>
      <c r="O16" s="157"/>
      <c r="P16" s="136"/>
      <c r="Q16" s="137"/>
      <c r="R16" s="138"/>
      <c r="T16" s="162" t="e">
        <f>#REF!</f>
        <v>#REF!</v>
      </c>
    </row>
    <row r="17" spans="1:18" s="45" customFormat="1" ht="9" customHeight="1">
      <c r="A17" s="140">
        <v>6</v>
      </c>
      <c r="B17" s="128"/>
      <c r="C17" s="128">
        <f>IF($D17="","",VLOOKUP($D17,'Boys Si Main Draw Prep'!$A$7:$P$22,16))</f>
      </c>
      <c r="D17" s="129"/>
      <c r="E17" s="148">
        <f>UPPER(IF($D17="","",VLOOKUP($D17,'Boys Si Main Draw Prep'!$A$7:$P$22,2)))</f>
      </c>
      <c r="F17" s="148">
        <f>IF($D17="","",VLOOKUP($D17,'Boys Si Main Draw Prep'!$A$7:$P$22,3))</f>
      </c>
      <c r="G17" s="148" t="s">
        <v>121</v>
      </c>
      <c r="H17" s="148">
        <f>IF($D17="","",VLOOKUP($D17,'Boys Si Main Draw Prep'!$A$7:$P$22,4))</f>
      </c>
      <c r="I17" s="149"/>
      <c r="K17" s="150"/>
      <c r="L17" s="131"/>
      <c r="M17" s="157"/>
      <c r="N17" s="155"/>
      <c r="O17" s="157"/>
      <c r="P17" s="136"/>
      <c r="Q17" s="137"/>
      <c r="R17" s="138"/>
    </row>
    <row r="18" spans="1:18" s="45" customFormat="1" ht="9" customHeight="1">
      <c r="A18" s="140"/>
      <c r="B18" s="141"/>
      <c r="C18" s="141"/>
      <c r="D18" s="151"/>
      <c r="E18" s="142"/>
      <c r="F18" s="142"/>
      <c r="G18" s="143"/>
      <c r="H18" s="131"/>
      <c r="I18" s="152"/>
      <c r="J18" s="152"/>
      <c r="K18" s="153"/>
      <c r="L18" s="146" t="s">
        <v>125</v>
      </c>
      <c r="M18" s="163"/>
      <c r="N18" s="155"/>
      <c r="O18" s="157"/>
      <c r="P18" s="136"/>
      <c r="Q18" s="137"/>
      <c r="R18" s="138"/>
    </row>
    <row r="19" spans="1:18" s="45" customFormat="1" ht="9" customHeight="1">
      <c r="A19" s="140">
        <v>7</v>
      </c>
      <c r="B19" s="128"/>
      <c r="C19" s="128">
        <f>IF($D19="","",VLOOKUP($D19,'Boys Si Main Draw Prep'!$A$7:$P$22,16))</f>
        <v>0</v>
      </c>
      <c r="D19" s="129">
        <v>5</v>
      </c>
      <c r="E19" s="148" t="str">
        <f>UPPER(IF($D19="","",VLOOKUP($D19,'Boys Si Main Draw Prep'!$A$7:$P$22,2)))</f>
        <v>ΚΛΩΝΤΖΑ</v>
      </c>
      <c r="F19" s="148" t="str">
        <f>IF($D19="","",VLOOKUP($D19,'Boys Si Main Draw Prep'!$A$7:$P$22,3))</f>
        <v>Καλλιόπη</v>
      </c>
      <c r="G19" s="148"/>
      <c r="H19" s="148" t="str">
        <f>IF($D19="","",VLOOKUP($D19,'Boys Si Main Draw Prep'!$A$7:$P$22,4))</f>
        <v>ΑΓ. ΝΙΚΟΛΑΟΣ</v>
      </c>
      <c r="I19" s="132"/>
      <c r="J19" s="131"/>
      <c r="K19" s="156"/>
      <c r="L19" s="152" t="s">
        <v>132</v>
      </c>
      <c r="M19" s="155"/>
      <c r="N19" s="155"/>
      <c r="O19" s="157"/>
      <c r="P19" s="136"/>
      <c r="Q19" s="137"/>
      <c r="R19" s="138"/>
    </row>
    <row r="20" spans="1:18" s="45" customFormat="1" ht="9" customHeight="1">
      <c r="A20" s="140"/>
      <c r="B20" s="141"/>
      <c r="C20" s="141"/>
      <c r="D20" s="141"/>
      <c r="E20" s="142"/>
      <c r="F20" s="142"/>
      <c r="G20" s="143"/>
      <c r="H20" s="144" t="s">
        <v>8</v>
      </c>
      <c r="I20" s="145" t="s">
        <v>81</v>
      </c>
      <c r="J20" s="146" t="str">
        <f>UPPER(IF(OR(I20="a",I20="as"),E19,IF(OR(I20="b",I20="bs"),E21,)))</f>
        <v>ΚΛΩΝΤΖΑ</v>
      </c>
      <c r="K20" s="158"/>
      <c r="L20" s="131"/>
      <c r="M20" s="155"/>
      <c r="O20" s="157"/>
      <c r="P20" s="136"/>
      <c r="Q20" s="137"/>
      <c r="R20" s="138"/>
    </row>
    <row r="21" spans="1:18" s="45" customFormat="1" ht="9" customHeight="1">
      <c r="A21" s="140">
        <v>8</v>
      </c>
      <c r="B21" s="128"/>
      <c r="C21" s="128">
        <f>IF($D21="","",VLOOKUP($D21,'Boys Si Main Draw Prep'!$A$7:$P$22,16))</f>
      </c>
      <c r="D21" s="129"/>
      <c r="E21" s="148">
        <f>UPPER(IF($D21="","",VLOOKUP($D21,'Boys Si Main Draw Prep'!$A$7:$P$22,2)))</f>
      </c>
      <c r="F21" s="148">
        <f>IF($D21="","",VLOOKUP($D21,'Boys Si Main Draw Prep'!$A$7:$P$22,3))</f>
      </c>
      <c r="G21" s="148" t="s">
        <v>122</v>
      </c>
      <c r="H21" s="148">
        <f>IF($D21="","",VLOOKUP($D21,'Boys Si Main Draw Prep'!$A$7:$P$22,4))</f>
      </c>
      <c r="I21" s="159"/>
      <c r="J21" s="152"/>
      <c r="K21" s="131"/>
      <c r="L21" s="131"/>
      <c r="M21" s="155"/>
      <c r="N21" s="155"/>
      <c r="O21" s="157"/>
      <c r="P21" s="136"/>
      <c r="Q21" s="137"/>
      <c r="R21" s="138"/>
    </row>
    <row r="22" spans="1:18" s="45" customFormat="1" ht="9" customHeight="1">
      <c r="A22" s="140"/>
      <c r="B22" s="141"/>
      <c r="C22" s="141"/>
      <c r="D22" s="141"/>
      <c r="E22" s="160"/>
      <c r="F22" s="160"/>
      <c r="G22" s="164"/>
      <c r="H22" s="160"/>
      <c r="I22" s="152"/>
      <c r="J22" s="131"/>
      <c r="K22" s="131"/>
      <c r="L22" s="131"/>
      <c r="M22" s="155"/>
      <c r="N22" s="155"/>
      <c r="O22" s="153"/>
      <c r="P22" s="146" t="s">
        <v>123</v>
      </c>
      <c r="Q22" s="154"/>
      <c r="R22" s="138"/>
    </row>
    <row r="23" spans="1:18" s="45" customFormat="1" ht="9" customHeight="1">
      <c r="A23" s="140">
        <v>9</v>
      </c>
      <c r="B23" s="128"/>
      <c r="C23" s="128">
        <f>IF($D23="","",VLOOKUP($D23,'Boys Si Main Draw Prep'!$A$7:$P$22,16))</f>
        <v>0</v>
      </c>
      <c r="D23" s="129">
        <v>7</v>
      </c>
      <c r="E23" s="148" t="str">
        <f>UPPER(IF($D23="","",VLOOKUP($D23,'Boys Si Main Draw Prep'!$A$7:$P$22,2)))</f>
        <v>ΜΙΧΕΛΙΔΑΚΗ</v>
      </c>
      <c r="F23" s="148" t="str">
        <f>IF($D23="","",VLOOKUP($D23,'Boys Si Main Draw Prep'!$A$7:$P$22,3))</f>
        <v>Ίρμη</v>
      </c>
      <c r="G23" s="148"/>
      <c r="H23" s="148" t="str">
        <f>IF($D23="","",VLOOKUP($D23,'Boys Si Main Draw Prep'!$A$7:$P$22,4))</f>
        <v>ΗΡΑΚΛΕΙΟ</v>
      </c>
      <c r="I23" s="132"/>
      <c r="J23" s="131"/>
      <c r="K23" s="131"/>
      <c r="L23" s="131"/>
      <c r="M23" s="155"/>
      <c r="N23" s="160"/>
      <c r="O23" s="157"/>
      <c r="P23" s="152" t="s">
        <v>135</v>
      </c>
      <c r="Q23" s="155"/>
      <c r="R23" s="138"/>
    </row>
    <row r="24" spans="1:18" s="45" customFormat="1" ht="9" customHeight="1">
      <c r="A24" s="140"/>
      <c r="B24" s="141"/>
      <c r="C24" s="141"/>
      <c r="D24" s="141"/>
      <c r="E24" s="142"/>
      <c r="F24" s="142"/>
      <c r="G24" s="143"/>
      <c r="H24" s="144" t="s">
        <v>8</v>
      </c>
      <c r="I24" s="145"/>
      <c r="J24" s="146" t="s">
        <v>128</v>
      </c>
      <c r="K24" s="146"/>
      <c r="L24" s="131"/>
      <c r="M24" s="155"/>
      <c r="N24" s="155"/>
      <c r="O24" s="157"/>
      <c r="P24" s="136"/>
      <c r="Q24" s="137"/>
      <c r="R24" s="138"/>
    </row>
    <row r="25" spans="1:18" s="45" customFormat="1" ht="9" customHeight="1">
      <c r="A25" s="140">
        <v>10</v>
      </c>
      <c r="B25" s="128">
        <f>IF($D25="","",VLOOKUP($D25,'Boys Si Main Draw Prep'!$A$7:$P$22,15))</f>
        <v>0</v>
      </c>
      <c r="C25" s="128">
        <f>IF($D25="","",VLOOKUP($D25,'Boys Si Main Draw Prep'!$A$7:$P$22,16))</f>
        <v>0</v>
      </c>
      <c r="D25" s="129">
        <v>8</v>
      </c>
      <c r="E25" s="148" t="str">
        <f>UPPER(IF($D25="","",VLOOKUP($D25,'Boys Si Main Draw Prep'!$A$7:$P$22,2)))</f>
        <v>ΚΛΑΟΥΡΑΚΗ</v>
      </c>
      <c r="F25" s="148" t="str">
        <f>IF($D25="","",VLOOKUP($D25,'Boys Si Main Draw Prep'!$A$7:$P$22,3))</f>
        <v>Γιούλη</v>
      </c>
      <c r="G25" s="148"/>
      <c r="H25" s="148" t="str">
        <f>IF($D25="","",VLOOKUP($D25,'Boys Si Main Draw Prep'!$A$7:$P$22,4))</f>
        <v>ΜΟΙΡΕΣ</v>
      </c>
      <c r="I25" s="149"/>
      <c r="J25" s="152" t="s">
        <v>129</v>
      </c>
      <c r="K25" s="150"/>
      <c r="L25" s="131"/>
      <c r="M25" s="155"/>
      <c r="N25" s="155"/>
      <c r="O25" s="157"/>
      <c r="P25" s="136"/>
      <c r="Q25" s="137"/>
      <c r="R25" s="138"/>
    </row>
    <row r="26" spans="1:18" s="45" customFormat="1" ht="9" customHeight="1">
      <c r="A26" s="140"/>
      <c r="B26" s="141"/>
      <c r="C26" s="141"/>
      <c r="D26" s="151"/>
      <c r="E26" s="142"/>
      <c r="F26" s="142"/>
      <c r="G26" s="143"/>
      <c r="H26" s="131"/>
      <c r="I26" s="152"/>
      <c r="J26" s="152"/>
      <c r="K26" s="153"/>
      <c r="L26" s="146" t="s">
        <v>128</v>
      </c>
      <c r="M26" s="154"/>
      <c r="N26" s="155"/>
      <c r="O26" s="157"/>
      <c r="P26" s="136"/>
      <c r="Q26" s="137"/>
      <c r="R26" s="138"/>
    </row>
    <row r="27" spans="1:18" s="45" customFormat="1" ht="9" customHeight="1">
      <c r="A27" s="140">
        <v>11</v>
      </c>
      <c r="B27" s="128">
        <f>IF($D27="","",VLOOKUP($D27,'Boys Si Main Draw Prep'!$A$7:$P$22,15))</f>
      </c>
      <c r="C27" s="128">
        <f>IF($D27="","",VLOOKUP($D27,'Boys Si Main Draw Prep'!$A$7:$P$22,16))</f>
      </c>
      <c r="D27" s="129"/>
      <c r="E27" s="148">
        <f>UPPER(IF($D27="","",VLOOKUP($D27,'Boys Si Main Draw Prep'!$A$7:$P$22,2)))</f>
      </c>
      <c r="F27" s="148">
        <f>IF($D27="","",VLOOKUP($D27,'Boys Si Main Draw Prep'!$A$7:$P$22,3))</f>
      </c>
      <c r="G27" s="148" t="s">
        <v>121</v>
      </c>
      <c r="H27" s="148">
        <f>IF($D27="","",VLOOKUP($D27,'Boys Si Main Draw Prep'!$A$7:$P$22,4))</f>
      </c>
      <c r="I27" s="132"/>
      <c r="J27" s="131"/>
      <c r="K27" s="156"/>
      <c r="L27" s="152" t="s">
        <v>130</v>
      </c>
      <c r="M27" s="157"/>
      <c r="N27" s="155"/>
      <c r="O27" s="157"/>
      <c r="P27" s="136"/>
      <c r="Q27" s="137"/>
      <c r="R27" s="138"/>
    </row>
    <row r="28" spans="1:18" s="45" customFormat="1" ht="9" customHeight="1">
      <c r="A28" s="165"/>
      <c r="B28" s="141"/>
      <c r="C28" s="141"/>
      <c r="D28" s="151"/>
      <c r="E28" s="142"/>
      <c r="F28" s="142"/>
      <c r="G28" s="143"/>
      <c r="H28" s="144" t="s">
        <v>8</v>
      </c>
      <c r="I28" s="145" t="s">
        <v>82</v>
      </c>
      <c r="J28" s="146" t="str">
        <f>UPPER(IF(OR(I28="a",I28="as"),E27,IF(OR(I28="b",I28="bs"),E29,)))</f>
        <v>ΡΑΜΟΥΤΣΑΚΗ</v>
      </c>
      <c r="K28" s="158"/>
      <c r="L28" s="131"/>
      <c r="M28" s="157"/>
      <c r="N28" s="155"/>
      <c r="O28" s="157"/>
      <c r="P28" s="136"/>
      <c r="Q28" s="137"/>
      <c r="R28" s="138"/>
    </row>
    <row r="29" spans="1:18" s="45" customFormat="1" ht="9" customHeight="1">
      <c r="A29" s="127">
        <v>12</v>
      </c>
      <c r="B29" s="128"/>
      <c r="C29" s="128">
        <f>IF($D29="","",VLOOKUP($D29,'Boys Si Main Draw Prep'!$A$7:$P$22,16))</f>
        <v>0</v>
      </c>
      <c r="D29" s="129">
        <v>4</v>
      </c>
      <c r="E29" s="130" t="str">
        <f>UPPER(IF($D29="","",VLOOKUP($D29,'Boys Si Main Draw Prep'!$A$7:$P$22,2)))</f>
        <v>ΡΑΜΟΥΤΣΑΚΗ</v>
      </c>
      <c r="F29" s="130" t="str">
        <f>IF($D29="","",VLOOKUP($D29,'Boys Si Main Draw Prep'!$A$7:$P$22,3))</f>
        <v>Μίρκα</v>
      </c>
      <c r="G29" s="130"/>
      <c r="H29" s="130" t="str">
        <f>IF($D29="","",VLOOKUP($D29,'Boys Si Main Draw Prep'!$A$7:$P$22,4))</f>
        <v>ΗΡΑΚΛΕΙΟ</v>
      </c>
      <c r="I29" s="159"/>
      <c r="J29" s="152"/>
      <c r="K29" s="131"/>
      <c r="L29" s="131"/>
      <c r="M29" s="157"/>
      <c r="N29" s="155"/>
      <c r="O29" s="157"/>
      <c r="P29" s="136"/>
      <c r="Q29" s="137"/>
      <c r="R29" s="138"/>
    </row>
    <row r="30" spans="1:18" s="45" customFormat="1" ht="9" customHeight="1">
      <c r="A30" s="140"/>
      <c r="B30" s="141"/>
      <c r="C30" s="141"/>
      <c r="D30" s="151"/>
      <c r="E30" s="131"/>
      <c r="F30" s="131"/>
      <c r="G30" s="58"/>
      <c r="H30" s="160"/>
      <c r="I30" s="152"/>
      <c r="J30" s="131"/>
      <c r="K30" s="131"/>
      <c r="L30" s="131"/>
      <c r="M30" s="153"/>
      <c r="N30" s="146" t="s">
        <v>124</v>
      </c>
      <c r="O30" s="163"/>
      <c r="P30" s="136"/>
      <c r="Q30" s="137"/>
      <c r="R30" s="138"/>
    </row>
    <row r="31" spans="1:18" s="45" customFormat="1" ht="9" customHeight="1">
      <c r="A31" s="140">
        <v>13</v>
      </c>
      <c r="B31" s="128"/>
      <c r="C31" s="128">
        <f>IF($D31="","",VLOOKUP($D31,'Boys Si Main Draw Prep'!$A$7:$P$22,16))</f>
      </c>
      <c r="D31" s="129"/>
      <c r="E31" s="148">
        <f>UPPER(IF($D31="","",VLOOKUP($D31,'Boys Si Main Draw Prep'!$A$7:$P$22,2)))</f>
      </c>
      <c r="F31" s="148">
        <f>IF($D31="","",VLOOKUP($D31,'Boys Si Main Draw Prep'!$A$7:$P$22,3))</f>
      </c>
      <c r="G31" s="148" t="s">
        <v>122</v>
      </c>
      <c r="H31" s="148">
        <f>IF($D31="","",VLOOKUP($D31,'Boys Si Main Draw Prep'!$A$7:$P$22,4))</f>
      </c>
      <c r="I31" s="161"/>
      <c r="J31" s="131"/>
      <c r="K31" s="131"/>
      <c r="L31" s="131"/>
      <c r="M31" s="157"/>
      <c r="N31" s="152" t="s">
        <v>133</v>
      </c>
      <c r="O31" s="155"/>
      <c r="P31" s="136"/>
      <c r="Q31" s="137"/>
      <c r="R31" s="138"/>
    </row>
    <row r="32" spans="1:18" s="45" customFormat="1" ht="9" customHeight="1">
      <c r="A32" s="140"/>
      <c r="B32" s="141"/>
      <c r="C32" s="141"/>
      <c r="D32" s="151"/>
      <c r="E32" s="142"/>
      <c r="F32" s="142"/>
      <c r="G32" s="143"/>
      <c r="H32" s="144" t="s">
        <v>8</v>
      </c>
      <c r="I32" s="145" t="s">
        <v>82</v>
      </c>
      <c r="J32" s="146" t="str">
        <f>UPPER(IF(OR(I32="a",I32="as"),E31,IF(OR(I32="b",I32="bs"),E33,)))</f>
        <v>ΤΣΑΓΛΙΩΤΗ</v>
      </c>
      <c r="K32" s="146"/>
      <c r="L32" s="131"/>
      <c r="M32" s="157"/>
      <c r="N32" s="155"/>
      <c r="O32" s="155"/>
      <c r="P32" s="136"/>
      <c r="Q32" s="137"/>
      <c r="R32" s="138"/>
    </row>
    <row r="33" spans="1:18" s="45" customFormat="1" ht="9" customHeight="1">
      <c r="A33" s="140">
        <v>14</v>
      </c>
      <c r="B33" s="128" t="str">
        <f>IF($D33="","",VLOOKUP($D33,'Boys Si Main Draw Prep'!$A$7:$P$22,15))</f>
        <v>ΑΑ</v>
      </c>
      <c r="C33" s="128">
        <f>IF($D33="","",VLOOKUP($D33,'Boys Si Main Draw Prep'!$A$7:$P$22,16))</f>
        <v>0</v>
      </c>
      <c r="D33" s="129">
        <v>10</v>
      </c>
      <c r="E33" s="148" t="str">
        <f>UPPER(IF($D33="","",VLOOKUP($D33,'Boys Si Main Draw Prep'!$A$7:$P$22,2)))</f>
        <v>ΤΣΑΓΛΙΩΤΗ</v>
      </c>
      <c r="F33" s="148" t="str">
        <f>IF($D33="","",VLOOKUP($D33,'Boys Si Main Draw Prep'!$A$7:$P$22,3))</f>
        <v>Φωτεινή</v>
      </c>
      <c r="G33" s="148"/>
      <c r="H33" s="148" t="str">
        <f>IF($D33="","",VLOOKUP($D33,'Boys Si Main Draw Prep'!$A$7:$P$22,4))</f>
        <v>ΡΕΘΥΜΝΟ</v>
      </c>
      <c r="I33" s="149"/>
      <c r="J33" s="152"/>
      <c r="K33" s="150"/>
      <c r="L33" s="131"/>
      <c r="M33" s="157"/>
      <c r="N33" s="155"/>
      <c r="O33" s="155"/>
      <c r="P33" s="136"/>
      <c r="Q33" s="137"/>
      <c r="R33" s="138"/>
    </row>
    <row r="34" spans="1:18" s="45" customFormat="1" ht="9" customHeight="1">
      <c r="A34" s="140"/>
      <c r="B34" s="141"/>
      <c r="C34" s="141"/>
      <c r="D34" s="151"/>
      <c r="E34" s="142"/>
      <c r="F34" s="142"/>
      <c r="G34" s="143"/>
      <c r="H34" s="131"/>
      <c r="I34" s="152"/>
      <c r="J34" s="152"/>
      <c r="K34" s="153"/>
      <c r="L34" s="146" t="s">
        <v>124</v>
      </c>
      <c r="M34" s="163"/>
      <c r="N34" s="155"/>
      <c r="O34" s="155"/>
      <c r="P34" s="136"/>
      <c r="Q34" s="137"/>
      <c r="R34" s="138"/>
    </row>
    <row r="35" spans="1:18" s="45" customFormat="1" ht="9" customHeight="1">
      <c r="A35" s="140">
        <v>15</v>
      </c>
      <c r="B35" s="128">
        <f>IF($D35="","",VLOOKUP($D35,'Boys Si Main Draw Prep'!$A$7:$P$22,15))</f>
      </c>
      <c r="C35" s="128">
        <f>IF($D35="","",VLOOKUP($D35,'Boys Si Main Draw Prep'!$A$7:$P$22,16))</f>
      </c>
      <c r="D35" s="129"/>
      <c r="E35" s="148">
        <f>UPPER(IF($D35="","",VLOOKUP($D35,'Boys Si Main Draw Prep'!$A$7:$P$22,2)))</f>
      </c>
      <c r="F35" s="148">
        <f>IF($D35="","",VLOOKUP($D35,'Boys Si Main Draw Prep'!$A$7:$P$22,3))</f>
      </c>
      <c r="G35" s="148" t="s">
        <v>121</v>
      </c>
      <c r="H35" s="148">
        <f>IF($D35="","",VLOOKUP($D35,'Boys Si Main Draw Prep'!$A$7:$P$22,4))</f>
      </c>
      <c r="I35" s="132"/>
      <c r="J35" s="131"/>
      <c r="K35" s="156"/>
      <c r="L35" s="152" t="s">
        <v>131</v>
      </c>
      <c r="M35" s="155"/>
      <c r="N35" s="155"/>
      <c r="O35" s="155"/>
      <c r="P35" s="136"/>
      <c r="Q35" s="137"/>
      <c r="R35" s="138"/>
    </row>
    <row r="36" spans="1:18" s="45" customFormat="1" ht="9" customHeight="1">
      <c r="A36" s="140"/>
      <c r="B36" s="141"/>
      <c r="C36" s="141"/>
      <c r="D36" s="141"/>
      <c r="E36" s="142"/>
      <c r="F36" s="142"/>
      <c r="G36" s="143"/>
      <c r="H36" s="144" t="s">
        <v>8</v>
      </c>
      <c r="I36" s="145" t="s">
        <v>82</v>
      </c>
      <c r="J36" s="146" t="str">
        <f>UPPER(IF(OR(I36="a",I36="as"),E35,IF(OR(I36="b",I36="bs"),E37,)))</f>
        <v>ΑΣΠΡΑΔΑΚΗ</v>
      </c>
      <c r="K36" s="158"/>
      <c r="L36" s="131"/>
      <c r="M36" s="155"/>
      <c r="N36" s="155"/>
      <c r="O36" s="155"/>
      <c r="P36" s="136"/>
      <c r="Q36" s="137"/>
      <c r="R36" s="138"/>
    </row>
    <row r="37" spans="1:18" s="45" customFormat="1" ht="9" customHeight="1">
      <c r="A37" s="127">
        <v>16</v>
      </c>
      <c r="B37" s="128"/>
      <c r="C37" s="128">
        <f>IF($D37="","",VLOOKUP($D37,'Boys Si Main Draw Prep'!$A$7:$P$22,16))</f>
        <v>0</v>
      </c>
      <c r="D37" s="129">
        <v>2</v>
      </c>
      <c r="E37" s="130" t="str">
        <f>UPPER(IF($D37="","",VLOOKUP($D37,'Boys Si Main Draw Prep'!$A$7:$P$22,2)))</f>
        <v>ΑΣΠΡΑΔΑΚΗ</v>
      </c>
      <c r="F37" s="130" t="str">
        <f>IF($D37="","",VLOOKUP($D37,'Boys Si Main Draw Prep'!$A$7:$P$22,3))</f>
        <v>Ελένη</v>
      </c>
      <c r="G37" s="148"/>
      <c r="H37" s="130" t="str">
        <f>IF($D37="","",VLOOKUP($D37,'Boys Si Main Draw Prep'!$A$7:$P$22,4))</f>
        <v>ΙΕΡΑΠΕΤΡΑ</v>
      </c>
      <c r="I37" s="159"/>
      <c r="J37" s="152"/>
      <c r="K37" s="131"/>
      <c r="L37" s="131"/>
      <c r="M37" s="155"/>
      <c r="N37" s="155"/>
      <c r="O37" s="155"/>
      <c r="P37" s="136"/>
      <c r="Q37" s="137"/>
      <c r="R37" s="138"/>
    </row>
    <row r="38" spans="1:18" s="45" customFormat="1" ht="9" customHeight="1">
      <c r="A38" s="166"/>
      <c r="B38" s="141"/>
      <c r="C38" s="141"/>
      <c r="D38" s="141"/>
      <c r="E38" s="160"/>
      <c r="F38" s="160"/>
      <c r="G38" s="164"/>
      <c r="H38" s="131"/>
      <c r="I38" s="152"/>
      <c r="J38" s="131"/>
      <c r="K38" s="131"/>
      <c r="L38" s="131"/>
      <c r="M38" s="155"/>
      <c r="N38" s="155"/>
      <c r="O38" s="155"/>
      <c r="P38" s="136"/>
      <c r="Q38" s="137"/>
      <c r="R38" s="138"/>
    </row>
    <row r="39" spans="1:18" s="45" customFormat="1" ht="9" customHeight="1">
      <c r="A39" s="167"/>
      <c r="B39" s="133"/>
      <c r="C39" s="133"/>
      <c r="D39" s="141"/>
      <c r="E39" s="133"/>
      <c r="F39" s="133"/>
      <c r="G39" s="133"/>
      <c r="H39" s="133"/>
      <c r="I39" s="141"/>
      <c r="J39" s="133"/>
      <c r="K39" s="133"/>
      <c r="L39" s="133"/>
      <c r="M39" s="168"/>
      <c r="N39" s="168"/>
      <c r="O39" s="168"/>
      <c r="P39" s="136"/>
      <c r="Q39" s="137"/>
      <c r="R39" s="138"/>
    </row>
    <row r="40" spans="1:18" s="45" customFormat="1" ht="9" customHeight="1">
      <c r="A40" s="166"/>
      <c r="B40" s="141"/>
      <c r="C40" s="141"/>
      <c r="D40" s="141"/>
      <c r="E40" s="133"/>
      <c r="F40" s="133"/>
      <c r="H40" s="169"/>
      <c r="I40" s="141"/>
      <c r="J40" s="133"/>
      <c r="K40" s="133"/>
      <c r="L40" s="133"/>
      <c r="M40" s="168"/>
      <c r="N40" s="168"/>
      <c r="O40" s="168"/>
      <c r="P40" s="136"/>
      <c r="Q40" s="137"/>
      <c r="R40" s="138"/>
    </row>
    <row r="41" spans="1:18" s="45" customFormat="1" ht="9" customHeight="1">
      <c r="A41" s="166"/>
      <c r="B41" s="133"/>
      <c r="C41" s="133"/>
      <c r="D41" s="141"/>
      <c r="E41" s="133"/>
      <c r="F41" s="133"/>
      <c r="G41" s="133"/>
      <c r="H41" s="133"/>
      <c r="I41" s="141"/>
      <c r="J41" s="133"/>
      <c r="K41" s="170"/>
      <c r="L41" s="133"/>
      <c r="M41" s="168"/>
      <c r="N41" s="168"/>
      <c r="O41" s="168"/>
      <c r="P41" s="136"/>
      <c r="Q41" s="137"/>
      <c r="R41" s="138"/>
    </row>
    <row r="42" spans="1:18" s="45" customFormat="1" ht="9" customHeight="1">
      <c r="A42" s="166"/>
      <c r="B42" s="141"/>
      <c r="C42" s="141"/>
      <c r="D42" s="141"/>
      <c r="E42" s="133"/>
      <c r="F42" s="133"/>
      <c r="H42" s="133"/>
      <c r="I42" s="141"/>
      <c r="J42" s="169"/>
      <c r="K42" s="141"/>
      <c r="L42" s="133"/>
      <c r="M42" s="168"/>
      <c r="N42" s="168"/>
      <c r="O42" s="168"/>
      <c r="P42" s="136"/>
      <c r="Q42" s="137"/>
      <c r="R42" s="138"/>
    </row>
    <row r="43" spans="1:18" s="45" customFormat="1" ht="9" customHeight="1">
      <c r="A43" s="166"/>
      <c r="B43" s="133"/>
      <c r="C43" s="133"/>
      <c r="D43" s="141"/>
      <c r="E43" s="133"/>
      <c r="F43" s="133"/>
      <c r="G43" s="133"/>
      <c r="H43" s="133"/>
      <c r="I43" s="141"/>
      <c r="J43" s="133"/>
      <c r="K43" s="133"/>
      <c r="L43" s="133"/>
      <c r="M43" s="168"/>
      <c r="N43" s="168"/>
      <c r="O43" s="168"/>
      <c r="P43" s="136"/>
      <c r="Q43" s="137"/>
      <c r="R43" s="171"/>
    </row>
    <row r="44" spans="1:18" s="45" customFormat="1" ht="9" customHeight="1">
      <c r="A44" s="166"/>
      <c r="B44" s="141"/>
      <c r="C44" s="141"/>
      <c r="D44" s="141"/>
      <c r="E44" s="133"/>
      <c r="F44" s="133"/>
      <c r="H44" s="169"/>
      <c r="I44" s="141"/>
      <c r="J44" s="133"/>
      <c r="K44" s="133"/>
      <c r="L44" s="133"/>
      <c r="M44" s="168"/>
      <c r="N44" s="168"/>
      <c r="O44" s="168"/>
      <c r="P44" s="136"/>
      <c r="Q44" s="137"/>
      <c r="R44" s="138"/>
    </row>
    <row r="45" spans="1:18" s="45" customFormat="1" ht="9" customHeight="1">
      <c r="A45" s="166"/>
      <c r="B45" s="133"/>
      <c r="C45" s="133"/>
      <c r="D45" s="141"/>
      <c r="E45" s="133"/>
      <c r="F45" s="133"/>
      <c r="G45" s="133"/>
      <c r="H45" s="133"/>
      <c r="I45" s="141"/>
      <c r="J45" s="133"/>
      <c r="K45" s="133"/>
      <c r="L45" s="133"/>
      <c r="M45" s="168"/>
      <c r="N45" s="168"/>
      <c r="O45" s="168"/>
      <c r="P45" s="136"/>
      <c r="Q45" s="137"/>
      <c r="R45" s="138"/>
    </row>
    <row r="46" spans="1:18" s="45" customFormat="1" ht="9" customHeight="1">
      <c r="A46" s="166"/>
      <c r="B46" s="141"/>
      <c r="C46" s="141"/>
      <c r="D46" s="141"/>
      <c r="E46" s="133"/>
      <c r="F46" s="133"/>
      <c r="H46" s="133"/>
      <c r="I46" s="141"/>
      <c r="J46" s="133"/>
      <c r="K46" s="133"/>
      <c r="L46" s="169"/>
      <c r="M46" s="141"/>
      <c r="N46" s="133"/>
      <c r="O46" s="168"/>
      <c r="P46" s="136"/>
      <c r="Q46" s="137"/>
      <c r="R46" s="138"/>
    </row>
    <row r="47" spans="1:18" s="45" customFormat="1" ht="9" customHeight="1">
      <c r="A47" s="166"/>
      <c r="B47" s="133"/>
      <c r="C47" s="133"/>
      <c r="D47" s="141"/>
      <c r="E47" s="133"/>
      <c r="F47" s="133"/>
      <c r="G47" s="133"/>
      <c r="H47" s="133"/>
      <c r="I47" s="141"/>
      <c r="J47" s="133"/>
      <c r="K47" s="133"/>
      <c r="L47" s="133"/>
      <c r="M47" s="168"/>
      <c r="N47" s="133"/>
      <c r="O47" s="168"/>
      <c r="P47" s="136"/>
      <c r="Q47" s="137"/>
      <c r="R47" s="138"/>
    </row>
    <row r="48" spans="1:18" s="45" customFormat="1" ht="9" customHeight="1">
      <c r="A48" s="166"/>
      <c r="B48" s="141"/>
      <c r="C48" s="141"/>
      <c r="D48" s="141"/>
      <c r="E48" s="133"/>
      <c r="F48" s="133"/>
      <c r="H48" s="169"/>
      <c r="I48" s="141"/>
      <c r="J48" s="133"/>
      <c r="K48" s="133"/>
      <c r="L48" s="133"/>
      <c r="M48" s="168"/>
      <c r="N48" s="168"/>
      <c r="O48" s="168"/>
      <c r="P48" s="136"/>
      <c r="Q48" s="137"/>
      <c r="R48" s="138"/>
    </row>
    <row r="49" spans="1:18" s="45" customFormat="1" ht="9" customHeight="1">
      <c r="A49" s="166"/>
      <c r="B49" s="133"/>
      <c r="C49" s="133"/>
      <c r="D49" s="141"/>
      <c r="E49" s="133"/>
      <c r="F49" s="133"/>
      <c r="G49" s="133"/>
      <c r="H49" s="133"/>
      <c r="I49" s="141"/>
      <c r="J49" s="133"/>
      <c r="K49" s="170"/>
      <c r="L49" s="133"/>
      <c r="M49" s="168"/>
      <c r="N49" s="168"/>
      <c r="O49" s="168"/>
      <c r="P49" s="136"/>
      <c r="Q49" s="137"/>
      <c r="R49" s="138"/>
    </row>
    <row r="50" spans="1:18" s="45" customFormat="1" ht="9" customHeight="1">
      <c r="A50" s="166"/>
      <c r="B50" s="141"/>
      <c r="C50" s="141"/>
      <c r="D50" s="141"/>
      <c r="E50" s="133"/>
      <c r="F50" s="133"/>
      <c r="H50" s="133"/>
      <c r="I50" s="141"/>
      <c r="J50" s="169"/>
      <c r="K50" s="141"/>
      <c r="L50" s="133"/>
      <c r="M50" s="168"/>
      <c r="N50" s="168"/>
      <c r="O50" s="168"/>
      <c r="P50" s="136"/>
      <c r="Q50" s="137"/>
      <c r="R50" s="138"/>
    </row>
    <row r="51" spans="1:18" s="45" customFormat="1" ht="9" customHeight="1">
      <c r="A51" s="166"/>
      <c r="B51" s="133"/>
      <c r="C51" s="133"/>
      <c r="D51" s="141"/>
      <c r="E51" s="133"/>
      <c r="F51" s="133"/>
      <c r="G51" s="133"/>
      <c r="H51" s="133"/>
      <c r="I51" s="141"/>
      <c r="J51" s="133"/>
      <c r="K51" s="133"/>
      <c r="L51" s="133"/>
      <c r="M51" s="168"/>
      <c r="N51" s="168"/>
      <c r="O51" s="168"/>
      <c r="P51" s="136"/>
      <c r="Q51" s="137"/>
      <c r="R51" s="138"/>
    </row>
    <row r="52" spans="1:18" s="45" customFormat="1" ht="9" customHeight="1">
      <c r="A52" s="166"/>
      <c r="B52" s="141"/>
      <c r="C52" s="141"/>
      <c r="D52" s="141"/>
      <c r="E52" s="133"/>
      <c r="F52" s="133"/>
      <c r="H52" s="169"/>
      <c r="I52" s="141"/>
      <c r="J52" s="133"/>
      <c r="K52" s="133"/>
      <c r="L52" s="133"/>
      <c r="M52" s="168"/>
      <c r="N52" s="168"/>
      <c r="O52" s="168"/>
      <c r="P52" s="136"/>
      <c r="Q52" s="137"/>
      <c r="R52" s="138"/>
    </row>
    <row r="53" spans="1:18" s="45" customFormat="1" ht="9" customHeight="1">
      <c r="A53" s="167"/>
      <c r="B53" s="133"/>
      <c r="C53" s="133"/>
      <c r="D53" s="141"/>
      <c r="E53" s="133"/>
      <c r="F53" s="133"/>
      <c r="G53" s="133"/>
      <c r="H53" s="133"/>
      <c r="I53" s="141"/>
      <c r="J53" s="133"/>
      <c r="K53" s="133"/>
      <c r="L53" s="133"/>
      <c r="M53" s="133"/>
      <c r="N53" s="134"/>
      <c r="O53" s="134"/>
      <c r="P53" s="136"/>
      <c r="Q53" s="137"/>
      <c r="R53" s="138"/>
    </row>
    <row r="54" spans="1:18" s="45" customFormat="1" ht="9" customHeight="1">
      <c r="A54" s="166"/>
      <c r="B54" s="141"/>
      <c r="C54" s="141"/>
      <c r="D54" s="141"/>
      <c r="E54" s="160"/>
      <c r="F54" s="160"/>
      <c r="G54" s="164"/>
      <c r="H54" s="131"/>
      <c r="I54" s="152"/>
      <c r="J54" s="131"/>
      <c r="K54" s="131"/>
      <c r="L54" s="131"/>
      <c r="M54" s="155"/>
      <c r="N54" s="155"/>
      <c r="O54" s="155"/>
      <c r="P54" s="136"/>
      <c r="Q54" s="137"/>
      <c r="R54" s="138"/>
    </row>
    <row r="55" spans="1:18" s="45" customFormat="1" ht="9" customHeight="1">
      <c r="A55" s="167"/>
      <c r="B55" s="133"/>
      <c r="C55" s="133"/>
      <c r="D55" s="141"/>
      <c r="E55" s="133"/>
      <c r="F55" s="133"/>
      <c r="G55" s="133"/>
      <c r="H55" s="133"/>
      <c r="I55" s="141"/>
      <c r="J55" s="133"/>
      <c r="K55" s="133"/>
      <c r="L55" s="133"/>
      <c r="M55" s="168"/>
      <c r="N55" s="168"/>
      <c r="O55" s="168"/>
      <c r="P55" s="136"/>
      <c r="Q55" s="137"/>
      <c r="R55" s="138"/>
    </row>
    <row r="56" spans="1:18" s="45" customFormat="1" ht="9" customHeight="1">
      <c r="A56" s="166"/>
      <c r="B56" s="141"/>
      <c r="C56" s="141"/>
      <c r="D56" s="141"/>
      <c r="E56" s="133"/>
      <c r="F56" s="133"/>
      <c r="H56" s="169"/>
      <c r="I56" s="141"/>
      <c r="J56" s="133"/>
      <c r="K56" s="133"/>
      <c r="L56" s="133"/>
      <c r="M56" s="168"/>
      <c r="N56" s="168"/>
      <c r="O56" s="168"/>
      <c r="P56" s="136"/>
      <c r="Q56" s="137"/>
      <c r="R56" s="138"/>
    </row>
    <row r="57" spans="1:18" s="45" customFormat="1" ht="9" customHeight="1">
      <c r="A57" s="166"/>
      <c r="B57" s="133"/>
      <c r="C57" s="133"/>
      <c r="D57" s="141"/>
      <c r="E57" s="133"/>
      <c r="F57" s="133"/>
      <c r="G57" s="133"/>
      <c r="H57" s="133"/>
      <c r="I57" s="141"/>
      <c r="J57" s="133"/>
      <c r="K57" s="170"/>
      <c r="L57" s="133"/>
      <c r="M57" s="168"/>
      <c r="N57" s="168"/>
      <c r="O57" s="168"/>
      <c r="P57" s="136"/>
      <c r="Q57" s="137"/>
      <c r="R57" s="138"/>
    </row>
    <row r="58" spans="1:18" s="45" customFormat="1" ht="9" customHeight="1">
      <c r="A58" s="166"/>
      <c r="B58" s="141"/>
      <c r="C58" s="141"/>
      <c r="D58" s="141"/>
      <c r="E58" s="133"/>
      <c r="F58" s="133"/>
      <c r="H58" s="133"/>
      <c r="I58" s="141"/>
      <c r="J58" s="169"/>
      <c r="K58" s="141"/>
      <c r="L58" s="133"/>
      <c r="M58" s="168"/>
      <c r="N58" s="168"/>
      <c r="O58" s="168"/>
      <c r="P58" s="136"/>
      <c r="Q58" s="137"/>
      <c r="R58" s="138"/>
    </row>
    <row r="59" spans="1:18" s="45" customFormat="1" ht="9" customHeight="1">
      <c r="A59" s="166"/>
      <c r="B59" s="133"/>
      <c r="C59" s="133"/>
      <c r="D59" s="141"/>
      <c r="E59" s="133"/>
      <c r="F59" s="133"/>
      <c r="G59" s="133"/>
      <c r="H59" s="133"/>
      <c r="I59" s="141"/>
      <c r="J59" s="133"/>
      <c r="K59" s="133"/>
      <c r="L59" s="133"/>
      <c r="M59" s="168"/>
      <c r="N59" s="168"/>
      <c r="O59" s="168"/>
      <c r="P59" s="136"/>
      <c r="Q59" s="137"/>
      <c r="R59" s="171"/>
    </row>
    <row r="60" spans="1:18" s="45" customFormat="1" ht="9" customHeight="1">
      <c r="A60" s="166"/>
      <c r="B60" s="141"/>
      <c r="C60" s="141"/>
      <c r="D60" s="141"/>
      <c r="E60" s="133"/>
      <c r="F60" s="133"/>
      <c r="H60" s="169"/>
      <c r="I60" s="141"/>
      <c r="J60" s="133"/>
      <c r="K60" s="133"/>
      <c r="L60" s="133"/>
      <c r="M60" s="168"/>
      <c r="N60" s="168"/>
      <c r="O60" s="168"/>
      <c r="P60" s="136"/>
      <c r="Q60" s="137"/>
      <c r="R60" s="138"/>
    </row>
    <row r="61" spans="1:18" s="45" customFormat="1" ht="9" customHeight="1">
      <c r="A61" s="166"/>
      <c r="B61" s="133"/>
      <c r="C61" s="133"/>
      <c r="D61" s="141"/>
      <c r="E61" s="133"/>
      <c r="F61" s="133"/>
      <c r="G61" s="133"/>
      <c r="H61" s="133"/>
      <c r="I61" s="141"/>
      <c r="J61" s="133"/>
      <c r="K61" s="133"/>
      <c r="L61" s="133"/>
      <c r="M61" s="168"/>
      <c r="N61" s="168"/>
      <c r="O61" s="168"/>
      <c r="P61" s="136"/>
      <c r="Q61" s="137"/>
      <c r="R61" s="138"/>
    </row>
    <row r="62" spans="1:18" s="45" customFormat="1" ht="9" customHeight="1">
      <c r="A62" s="166"/>
      <c r="B62" s="141"/>
      <c r="C62" s="141"/>
      <c r="D62" s="141"/>
      <c r="E62" s="133"/>
      <c r="F62" s="133"/>
      <c r="H62" s="133"/>
      <c r="I62" s="141"/>
      <c r="J62" s="133"/>
      <c r="K62" s="133"/>
      <c r="L62" s="169"/>
      <c r="M62" s="141"/>
      <c r="N62" s="133"/>
      <c r="O62" s="168"/>
      <c r="P62" s="136"/>
      <c r="Q62" s="137"/>
      <c r="R62" s="138"/>
    </row>
    <row r="63" spans="1:18" s="45" customFormat="1" ht="9" customHeight="1">
      <c r="A63" s="166"/>
      <c r="B63" s="133"/>
      <c r="C63" s="133"/>
      <c r="D63" s="141"/>
      <c r="E63" s="133"/>
      <c r="F63" s="133"/>
      <c r="G63" s="133"/>
      <c r="H63" s="133"/>
      <c r="I63" s="141"/>
      <c r="J63" s="133"/>
      <c r="K63" s="133"/>
      <c r="L63" s="133"/>
      <c r="M63" s="168"/>
      <c r="N63" s="133"/>
      <c r="O63" s="168"/>
      <c r="P63" s="136"/>
      <c r="Q63" s="137"/>
      <c r="R63" s="138"/>
    </row>
    <row r="64" spans="1:18" s="45" customFormat="1" ht="9" customHeight="1">
      <c r="A64" s="166"/>
      <c r="B64" s="141"/>
      <c r="C64" s="141"/>
      <c r="D64" s="141"/>
      <c r="E64" s="133"/>
      <c r="F64" s="133"/>
      <c r="H64" s="169"/>
      <c r="I64" s="141"/>
      <c r="J64" s="133"/>
      <c r="K64" s="133"/>
      <c r="L64" s="133"/>
      <c r="M64" s="168"/>
      <c r="N64" s="168"/>
      <c r="O64" s="168"/>
      <c r="P64" s="136"/>
      <c r="Q64" s="137"/>
      <c r="R64" s="138"/>
    </row>
    <row r="65" spans="1:18" s="45" customFormat="1" ht="9" customHeight="1">
      <c r="A65" s="166"/>
      <c r="B65" s="133"/>
      <c r="C65" s="133"/>
      <c r="D65" s="141"/>
      <c r="E65" s="133"/>
      <c r="F65" s="133"/>
      <c r="G65" s="133"/>
      <c r="H65" s="133"/>
      <c r="I65" s="141"/>
      <c r="J65" s="133"/>
      <c r="K65" s="170"/>
      <c r="L65" s="133"/>
      <c r="M65" s="168"/>
      <c r="N65" s="168"/>
      <c r="O65" s="168"/>
      <c r="P65" s="136"/>
      <c r="Q65" s="137"/>
      <c r="R65" s="138"/>
    </row>
    <row r="66" spans="1:18" s="45" customFormat="1" ht="9" customHeight="1">
      <c r="A66" s="166"/>
      <c r="B66" s="141"/>
      <c r="C66" s="141"/>
      <c r="D66" s="141"/>
      <c r="E66" s="133"/>
      <c r="F66" s="133"/>
      <c r="H66" s="133"/>
      <c r="I66" s="141"/>
      <c r="J66" s="169"/>
      <c r="K66" s="141"/>
      <c r="L66" s="133"/>
      <c r="M66" s="168"/>
      <c r="N66" s="168"/>
      <c r="O66" s="168"/>
      <c r="P66" s="136"/>
      <c r="Q66" s="137"/>
      <c r="R66" s="138"/>
    </row>
    <row r="67" spans="1:18" s="45" customFormat="1" ht="9" customHeight="1">
      <c r="A67" s="166"/>
      <c r="B67" s="133"/>
      <c r="C67" s="133"/>
      <c r="D67" s="141"/>
      <c r="E67" s="133"/>
      <c r="F67" s="133"/>
      <c r="G67" s="133"/>
      <c r="H67" s="133"/>
      <c r="I67" s="141"/>
      <c r="J67" s="133"/>
      <c r="K67" s="133"/>
      <c r="L67" s="133"/>
      <c r="M67" s="168"/>
      <c r="N67" s="168"/>
      <c r="O67" s="168"/>
      <c r="P67" s="136"/>
      <c r="Q67" s="137"/>
      <c r="R67" s="138"/>
    </row>
    <row r="68" spans="1:18" s="45" customFormat="1" ht="9" customHeight="1">
      <c r="A68" s="166"/>
      <c r="B68" s="141"/>
      <c r="C68" s="141"/>
      <c r="D68" s="141"/>
      <c r="E68" s="133"/>
      <c r="F68" s="133"/>
      <c r="H68" s="169"/>
      <c r="I68" s="141"/>
      <c r="J68" s="133"/>
      <c r="K68" s="133"/>
      <c r="L68" s="133"/>
      <c r="M68" s="168"/>
      <c r="N68" s="168"/>
      <c r="O68" s="168"/>
      <c r="P68" s="136"/>
      <c r="Q68" s="137"/>
      <c r="R68" s="138"/>
    </row>
    <row r="69" spans="1:18" s="45" customFormat="1" ht="9" customHeight="1">
      <c r="A69" s="167"/>
      <c r="B69" s="133"/>
      <c r="C69" s="133"/>
      <c r="D69" s="141"/>
      <c r="E69" s="133"/>
      <c r="F69" s="133"/>
      <c r="G69" s="133"/>
      <c r="H69" s="133"/>
      <c r="I69" s="141"/>
      <c r="J69" s="133"/>
      <c r="K69" s="133"/>
      <c r="L69" s="133"/>
      <c r="M69" s="133"/>
      <c r="N69" s="134"/>
      <c r="O69" s="134"/>
      <c r="P69" s="136"/>
      <c r="Q69" s="137"/>
      <c r="R69" s="138"/>
    </row>
    <row r="70" spans="1:18" s="2" customFormat="1" ht="6.75" customHeight="1">
      <c r="A70" s="172"/>
      <c r="B70" s="172"/>
      <c r="C70" s="172"/>
      <c r="D70" s="172"/>
      <c r="E70" s="173"/>
      <c r="F70" s="173"/>
      <c r="G70" s="173"/>
      <c r="H70" s="173"/>
      <c r="I70" s="174"/>
      <c r="J70" s="175"/>
      <c r="K70" s="176"/>
      <c r="L70" s="175"/>
      <c r="M70" s="176"/>
      <c r="N70" s="175"/>
      <c r="O70" s="176"/>
      <c r="P70" s="175"/>
      <c r="Q70" s="176"/>
      <c r="R70" s="177"/>
    </row>
    <row r="71" spans="1:17" s="18" customFormat="1" ht="10.5" customHeight="1">
      <c r="A71" s="178" t="s">
        <v>53</v>
      </c>
      <c r="B71" s="179"/>
      <c r="C71" s="180"/>
      <c r="D71" s="181" t="s">
        <v>21</v>
      </c>
      <c r="E71" s="182" t="s">
        <v>56</v>
      </c>
      <c r="F71" s="181"/>
      <c r="G71" s="183"/>
      <c r="H71" s="184"/>
      <c r="I71" s="181" t="s">
        <v>21</v>
      </c>
      <c r="J71" s="182" t="s">
        <v>32</v>
      </c>
      <c r="K71" s="185"/>
      <c r="L71" s="182" t="s">
        <v>57</v>
      </c>
      <c r="M71" s="186"/>
      <c r="N71" s="187" t="s">
        <v>58</v>
      </c>
      <c r="O71" s="187"/>
      <c r="P71" s="188"/>
      <c r="Q71" s="189"/>
    </row>
    <row r="72" spans="1:17" s="18" customFormat="1" ht="9" customHeight="1">
      <c r="A72" s="191" t="s">
        <v>54</v>
      </c>
      <c r="B72" s="190"/>
      <c r="C72" s="192"/>
      <c r="D72" s="193">
        <v>1</v>
      </c>
      <c r="E72" s="63" t="s">
        <v>123</v>
      </c>
      <c r="F72" s="194"/>
      <c r="G72" s="63"/>
      <c r="H72" s="62"/>
      <c r="I72" s="195" t="s">
        <v>22</v>
      </c>
      <c r="J72" s="190"/>
      <c r="K72" s="196"/>
      <c r="L72" s="190"/>
      <c r="M72" s="197"/>
      <c r="N72" s="198" t="s">
        <v>61</v>
      </c>
      <c r="O72" s="199"/>
      <c r="P72" s="199"/>
      <c r="Q72" s="200"/>
    </row>
    <row r="73" spans="1:17" s="18" customFormat="1" ht="9" customHeight="1">
      <c r="A73" s="191" t="s">
        <v>59</v>
      </c>
      <c r="B73" s="190"/>
      <c r="C73" s="192"/>
      <c r="D73" s="193">
        <v>2</v>
      </c>
      <c r="E73" s="63" t="s">
        <v>124</v>
      </c>
      <c r="F73" s="194"/>
      <c r="G73" s="63"/>
      <c r="H73" s="62"/>
      <c r="I73" s="195" t="s">
        <v>23</v>
      </c>
      <c r="J73" s="190"/>
      <c r="K73" s="196"/>
      <c r="L73" s="190"/>
      <c r="M73" s="197"/>
      <c r="N73" s="201"/>
      <c r="O73" s="202"/>
      <c r="P73" s="203"/>
      <c r="Q73" s="204"/>
    </row>
    <row r="74" spans="1:17" s="18" customFormat="1" ht="9" customHeight="1">
      <c r="A74" s="205" t="s">
        <v>60</v>
      </c>
      <c r="B74" s="203"/>
      <c r="C74" s="206"/>
      <c r="D74" s="193" t="s">
        <v>24</v>
      </c>
      <c r="E74" s="63" t="s">
        <v>125</v>
      </c>
      <c r="F74" s="194"/>
      <c r="G74" s="63"/>
      <c r="H74" s="62"/>
      <c r="I74" s="195" t="s">
        <v>24</v>
      </c>
      <c r="J74" s="190"/>
      <c r="K74" s="196"/>
      <c r="L74" s="190"/>
      <c r="M74" s="197"/>
      <c r="N74" s="198" t="s">
        <v>62</v>
      </c>
      <c r="O74" s="199"/>
      <c r="P74" s="199"/>
      <c r="Q74" s="200"/>
    </row>
    <row r="75" spans="1:17" s="18" customFormat="1" ht="9" customHeight="1">
      <c r="A75" s="207"/>
      <c r="B75" s="116"/>
      <c r="C75" s="208"/>
      <c r="D75" s="193" t="s">
        <v>25</v>
      </c>
      <c r="E75" s="63" t="s">
        <v>83</v>
      </c>
      <c r="F75" s="194"/>
      <c r="G75" s="63"/>
      <c r="H75" s="62"/>
      <c r="I75" s="195" t="s">
        <v>25</v>
      </c>
      <c r="J75" s="190"/>
      <c r="K75" s="196"/>
      <c r="L75" s="190"/>
      <c r="M75" s="197"/>
      <c r="N75" s="190"/>
      <c r="O75" s="196"/>
      <c r="P75" s="190"/>
      <c r="Q75" s="197"/>
    </row>
    <row r="76" spans="1:17" s="18" customFormat="1" ht="9" customHeight="1">
      <c r="A76" s="209" t="s">
        <v>55</v>
      </c>
      <c r="B76" s="210"/>
      <c r="C76" s="211"/>
      <c r="D76" s="193"/>
      <c r="E76" s="63"/>
      <c r="F76" s="194"/>
      <c r="G76" s="63"/>
      <c r="H76" s="62"/>
      <c r="I76" s="195" t="s">
        <v>26</v>
      </c>
      <c r="J76" s="190"/>
      <c r="K76" s="196"/>
      <c r="L76" s="190"/>
      <c r="M76" s="197"/>
      <c r="N76" s="203"/>
      <c r="O76" s="202"/>
      <c r="P76" s="203"/>
      <c r="Q76" s="204"/>
    </row>
    <row r="77" spans="1:17" s="18" customFormat="1" ht="9" customHeight="1">
      <c r="A77" s="191" t="s">
        <v>54</v>
      </c>
      <c r="B77" s="190"/>
      <c r="C77" s="192"/>
      <c r="D77" s="193"/>
      <c r="E77" s="63"/>
      <c r="F77" s="194"/>
      <c r="G77" s="63"/>
      <c r="H77" s="62"/>
      <c r="I77" s="195" t="s">
        <v>27</v>
      </c>
      <c r="J77" s="190"/>
      <c r="K77" s="196"/>
      <c r="L77" s="190"/>
      <c r="M77" s="197"/>
      <c r="N77" s="198" t="s">
        <v>63</v>
      </c>
      <c r="O77" s="199"/>
      <c r="P77" s="199"/>
      <c r="Q77" s="200"/>
    </row>
    <row r="78" spans="1:17" s="18" customFormat="1" ht="9" customHeight="1">
      <c r="A78" s="191" t="s">
        <v>28</v>
      </c>
      <c r="B78" s="190"/>
      <c r="C78" s="212"/>
      <c r="D78" s="193"/>
      <c r="E78" s="63"/>
      <c r="F78" s="194"/>
      <c r="G78" s="63"/>
      <c r="H78" s="62"/>
      <c r="I78" s="195" t="s">
        <v>29</v>
      </c>
      <c r="J78" s="190"/>
      <c r="K78" s="196"/>
      <c r="L78" s="190"/>
      <c r="M78" s="197"/>
      <c r="N78" s="190"/>
      <c r="O78" s="196"/>
      <c r="P78" s="190"/>
      <c r="Q78" s="197"/>
    </row>
    <row r="79" spans="1:17" s="18" customFormat="1" ht="9" customHeight="1">
      <c r="A79" s="205" t="s">
        <v>30</v>
      </c>
      <c r="B79" s="203"/>
      <c r="C79" s="213"/>
      <c r="D79" s="214"/>
      <c r="E79" s="215"/>
      <c r="F79" s="216"/>
      <c r="G79" s="215"/>
      <c r="H79" s="217"/>
      <c r="I79" s="218" t="s">
        <v>31</v>
      </c>
      <c r="J79" s="203"/>
      <c r="K79" s="202"/>
      <c r="L79" s="203"/>
      <c r="M79" s="204"/>
      <c r="N79" s="203" t="str">
        <f>Q4</f>
        <v>ΜΑΝΩΛΗΣ ΤΣΑΓΛΙΩΤΗΣ</v>
      </c>
      <c r="O79" s="202"/>
      <c r="P79" s="203"/>
      <c r="Q79" s="219">
        <f>MIN(4,'Boys Si Main Draw Prep'!R5)</f>
        <v>4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4" dxfId="5" stopIfTrue="1">
      <formula>AND($D7&lt;9,$C7&gt;0)</formula>
    </cfRule>
  </conditionalFormatting>
  <conditionalFormatting sqref="H40 H60 J50 H24 H48 H32 J58 H68 H36 H56 J66 H64 J42 L46 H28 H8 H12 H20 H16 H52 L62 H44">
    <cfRule type="expression" priority="5" dxfId="12" stopIfTrue="1">
      <formula>AND($N$1="CU",H8="Umpire")</formula>
    </cfRule>
    <cfRule type="expression" priority="6" dxfId="11" stopIfTrue="1">
      <formula>AND($N$1="CU",H8&lt;&gt;"Umpire",I8&lt;&gt;"")</formula>
    </cfRule>
    <cfRule type="expression" priority="7" dxfId="10" stopIfTrue="1">
      <formula>AND($N$1="CU",H8&lt;&gt;"Umpire")</formula>
    </cfRule>
  </conditionalFormatting>
  <conditionalFormatting sqref="D53 D47 D45 D43 D41 D39 D69 D67 D49 D65 D63 D61 D59 D57 D55 D51">
    <cfRule type="expression" priority="8" dxfId="0" stopIfTrue="1">
      <formula>AND($D39&lt;9,$C39&gt;0)</formula>
    </cfRule>
  </conditionalFormatting>
  <conditionalFormatting sqref="E55 E57 E59 E61 E63 E65 E67 E69 E39 E41 E43 E45 E47 E49 E51 E53">
    <cfRule type="cellIs" priority="9" dxfId="1" operator="equal" stopIfTrue="1">
      <formula>"Bye"</formula>
    </cfRule>
    <cfRule type="expression" priority="10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1" dxfId="5" stopIfTrue="1">
      <formula>I8="as"</formula>
    </cfRule>
    <cfRule type="expression" priority="12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3" dxfId="3" operator="equal" stopIfTrue="1">
      <formula>"QA"</formula>
    </cfRule>
    <cfRule type="cellIs" priority="14" dxfId="3" operator="equal" stopIfTrue="1">
      <formula>"DA"</formula>
    </cfRule>
  </conditionalFormatting>
  <conditionalFormatting sqref="I8 I12 I16 I20 I24 I28 I32 I36 M30 M14 K10 K34 Q79 K18 K26 O22">
    <cfRule type="expression" priority="15" dxfId="2" stopIfTrue="1">
      <formula>$N$1="CU"</formula>
    </cfRule>
  </conditionalFormatting>
  <conditionalFormatting sqref="E35 E37 E25 E33 E31 E29 E27 E23 E19 E21 E9 E17 E15 E13 E11 E7 J12">
    <cfRule type="cellIs" priority="16" dxfId="1" operator="equal" stopIfTrue="1">
      <formula>"Bye"</formula>
    </cfRule>
  </conditionalFormatting>
  <conditionalFormatting sqref="D7 D9 D11 D13 D15 D17 D19 D21 D23 D25 D27 D29 D31 D33 D35 D37">
    <cfRule type="expression" priority="17" dxfId="0" stopIfTrue="1">
      <formula>$D7&lt;5</formula>
    </cfRule>
  </conditionalFormatting>
  <dataValidations count="1">
    <dataValidation type="list" allowBlank="1" showInputMessage="1" sqref="H40 H44 H56 L46 J42 L62 J50 J58 J66 H16 H12 H8 H20 H32 H64 H28 H68 H24 H48 H60 H52 H36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2004 v1.2</dc:title>
  <dc:subject>Forms for ITF Junior Circuit events</dc:subject>
  <dc:creator>Anders Wennberg</dc:creator>
  <cp:keywords/>
  <dc:description>Copyright © ITF Limited, trading as the International Tennis Federation, 2004.
All rights reserved. Reproduction of this work in whole or in part, without the prior permission of the ITF is prohibited.</dc:description>
  <cp:lastModifiedBy>nikiforakis stavros</cp:lastModifiedBy>
  <cp:lastPrinted>2013-06-23T18:19:03Z</cp:lastPrinted>
  <dcterms:created xsi:type="dcterms:W3CDTF">1998-01-18T23:10:02Z</dcterms:created>
  <dcterms:modified xsi:type="dcterms:W3CDTF">2013-06-25T09:22:54Z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