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Boys Si Main Draw Prep" sheetId="2" r:id="rId2"/>
    <sheet name="Boy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1">'Boys Si Main Draw Prep'!$A$1:$S$34</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6" authorId="0">
      <text>
        <r>
          <rPr>
            <b/>
            <sz val="8"/>
            <color indexed="8"/>
            <rFont val="Tahoma"/>
            <family val="2"/>
          </rPr>
          <t>Player's final Acceptance Status:
DA= Direct Acceptance
WC=Wild Card
SE=Special Exempt
Q=Qualifier
LL=Lucky Loser
Blank=Not on draw</t>
        </r>
      </text>
    </comment>
    <comment ref="S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<sst xmlns="http://schemas.openxmlformats.org/spreadsheetml/2006/main" count="274" uniqueCount="157">
  <si>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</si>
  <si>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</si>
  <si>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</si>
  <si>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</si>
  <si>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</si>
  <si>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</si>
  <si>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</si>
  <si>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</si>
  <si>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</si>
  <si>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ITF Referee's signature</t>
  </si>
  <si>
    <t>Accept status</t>
  </si>
  <si>
    <t>DO NO DELETE THIS PAGE IF YOU ARE USING LINK-IN'S TO THE DRAW</t>
  </si>
  <si>
    <t>Signed-in
Yes</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</si>
  <si>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</si>
  <si>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</si>
  <si>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</si>
  <si>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</si>
  <si>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</si>
  <si>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</si>
  <si>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</si>
  <si>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</si>
  <si>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</si>
  <si>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</si>
  <si>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</si>
  <si>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</si>
  <si>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</si>
  <si>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</si>
  <si>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</si>
  <si>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</si>
  <si>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</si>
  <si>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</si>
  <si>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</si>
  <si>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</si>
  <si>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</si>
  <si>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</si>
  <si>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</si>
  <si>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</si>
  <si>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</si>
  <si>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</si>
  <si>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</si>
  <si>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</si>
  <si>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</si>
  <si>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</si>
  <si>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</si>
  <si>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</si>
  <si>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</si>
  <si>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</si>
  <si>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</si>
  <si>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</si>
  <si>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</si>
  <si>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</si>
  <si>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</si>
  <si>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</si>
  <si>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</si>
  <si>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</si>
  <si>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</si>
  <si>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</si>
  <si>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</si>
  <si>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</si>
  <si>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</si>
  <si>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</si>
  <si>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</si>
  <si>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</si>
  <si>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</si>
  <si>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Α.Μ. ΕΦΟΑ</t>
  </si>
  <si>
    <t>ΑΑ</t>
  </si>
  <si>
    <t>A</t>
  </si>
  <si>
    <t>ΕΤΟΣ ΓΕΝ</t>
  </si>
  <si>
    <t>ΗΡΑΚΛΕΙΟ Ο.Α.Α.</t>
  </si>
  <si>
    <t>Ζ΄ ΕΝΩΣΗ</t>
  </si>
  <si>
    <t>Κατηγορίες</t>
  </si>
  <si>
    <t>ΒΥΕ</t>
  </si>
  <si>
    <t>a</t>
  </si>
  <si>
    <t>b</t>
  </si>
  <si>
    <t>ΗΡΑΚΛΕΙΟ</t>
  </si>
  <si>
    <t>ΠΑΡΑΤΗΡΗΣΕΙΣ</t>
  </si>
  <si>
    <t>ΒΑΘΜ</t>
  </si>
  <si>
    <t>ΤΗΛΕΦΩΝΟ</t>
  </si>
  <si>
    <t>Α/Α</t>
  </si>
  <si>
    <t>ΙΕΡΑΠΕΤΡΑ</t>
  </si>
  <si>
    <t>ΜΟΙΡΕΣ</t>
  </si>
  <si>
    <t>Ελένη</t>
  </si>
  <si>
    <t>Κλαουράκη</t>
  </si>
  <si>
    <t>Γιούλη</t>
  </si>
  <si>
    <t>Μαρίνα</t>
  </si>
  <si>
    <t>Μαρία</t>
  </si>
  <si>
    <t>Μαρκιανάκη</t>
  </si>
  <si>
    <t>Κατερίνα</t>
  </si>
  <si>
    <t>6947-705769</t>
  </si>
  <si>
    <t>Ξανθοπούλου</t>
  </si>
  <si>
    <t>Μπέτυ</t>
  </si>
  <si>
    <t>6932-544939</t>
  </si>
  <si>
    <t>Ραμουτσάκη</t>
  </si>
  <si>
    <t>Μίρκα</t>
  </si>
  <si>
    <t>6937-850153</t>
  </si>
  <si>
    <t>ΑΓ. ΝΙΚΟΛΑΟΣ</t>
  </si>
  <si>
    <t>Σωμαράκη</t>
  </si>
  <si>
    <t>6948-534949</t>
  </si>
  <si>
    <t>ΓΥΝΑΙΚΩΝ</t>
  </si>
  <si>
    <t>ΡΑΜΟΥΤΣΑΚΗ</t>
  </si>
  <si>
    <t/>
  </si>
  <si>
    <t>Σταύρος Νικηφοράκης</t>
  </si>
  <si>
    <t>Κατηγορία</t>
  </si>
  <si>
    <t xml:space="preserve">Κλώντζα </t>
  </si>
  <si>
    <t>Καλλιόπη</t>
  </si>
  <si>
    <t>6976-779920</t>
  </si>
  <si>
    <t>Σωπασή</t>
  </si>
  <si>
    <t>Χρύσα</t>
  </si>
  <si>
    <t>6957-215312</t>
  </si>
  <si>
    <t>Γαργανουράκη</t>
  </si>
  <si>
    <t>Εργίνη</t>
  </si>
  <si>
    <t>Natalia</t>
  </si>
  <si>
    <t>6956-766765</t>
  </si>
  <si>
    <t>Θεοδωράκη</t>
  </si>
  <si>
    <t>Τσακίρογλου</t>
  </si>
  <si>
    <t>Κρίστυ</t>
  </si>
  <si>
    <t>6972-001536</t>
  </si>
  <si>
    <t>ΣΩΜΑΡΑΚΗ</t>
  </si>
  <si>
    <t>1ο Παγκρήτιο Βετεράνων 2013</t>
  </si>
  <si>
    <t>17-19/05/2013</t>
  </si>
  <si>
    <t>Chabatar</t>
  </si>
  <si>
    <t xml:space="preserve">Ασπραδάκη </t>
  </si>
  <si>
    <t>Μιχελιδάκη</t>
  </si>
  <si>
    <t>Ίρμη</t>
  </si>
  <si>
    <t xml:space="preserve">Σιγανού </t>
  </si>
  <si>
    <t>Ρένια</t>
  </si>
  <si>
    <t>6974-022273</t>
  </si>
  <si>
    <t>Κακουδάκη</t>
  </si>
  <si>
    <t>Χατζάκη</t>
  </si>
  <si>
    <t>Μαριλή</t>
  </si>
  <si>
    <t>6974-326864</t>
  </si>
  <si>
    <t>Καλντεμάγιερ</t>
  </si>
  <si>
    <t>Άντζυ</t>
  </si>
  <si>
    <t>Χαλέπη</t>
  </si>
  <si>
    <t>Κτιστάκη</t>
  </si>
  <si>
    <t>6945-901667</t>
  </si>
  <si>
    <t>ΑΣΠΡΑΔΑΚΗ</t>
  </si>
  <si>
    <t>ΘΕΟΔΩΡΑΚΗ</t>
  </si>
  <si>
    <t>ΓΑΡΓΑΝΟΥΡΑΚΗ</t>
  </si>
  <si>
    <t>ΚΑΛΝΤΕΜΑΓΙΕΡ</t>
  </si>
  <si>
    <t>CHABATAR</t>
  </si>
  <si>
    <t>ΚΛΩΝΤΖΑ</t>
  </si>
  <si>
    <t>B</t>
  </si>
  <si>
    <t>61, 64</t>
  </si>
  <si>
    <t>64, 64</t>
  </si>
  <si>
    <t>16, 63 (10-7)</t>
  </si>
  <si>
    <t>wo</t>
  </si>
  <si>
    <t>62, 60</t>
  </si>
  <si>
    <t>63, 63</t>
  </si>
  <si>
    <t>62, 63</t>
  </si>
  <si>
    <t>60, 75</t>
  </si>
  <si>
    <t>61, 60</t>
  </si>
  <si>
    <t>61, 75</t>
  </si>
  <si>
    <t>63, 61</t>
  </si>
  <si>
    <t>62, 36 (10-7)</t>
  </si>
  <si>
    <t>62, 64</t>
  </si>
  <si>
    <t>76(5), 64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</si>
</sst>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8">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u val="single"/>
      <sz val="6"/>
      <color indexed="12"/>
      <name val="Arial"/>
      <family val="2"/>
    </font>
    <font>
      <b/>
      <sz val="12"/>
      <name val="Arial"/>
      <family val="2"/>
    </font>
    <font>
      <b/>
      <sz val="18"/>
      <name val="Arial"/>
      <family val="2"/>
    </font>
    <font>
      <b/>
      <sz val="10"/>
      <color indexed="10"/>
      <name val="Arial"/>
      <family val="2"/>
    </font>
    <font>
      <sz val="10"/>
      <name val="Arial Greek"/>
      <family val="2"/>
    </font>
    <font>
      <sz val="12"/>
      <name val="Arial Greek"/>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style="medium"/>
      <bottom>
        <color indexed="63"/>
      </bottom>
    </border>
    <border>
      <left style="thin"/>
      <right style="medium"/>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5" fillId="28" borderId="3" applyNumberFormat="0" applyAlignment="0" applyProtection="0"/>
    <xf numFmtId="0" fontId="76" fillId="0" borderId="0" applyNumberFormat="0" applyFill="0" applyBorder="0" applyAlignment="0" applyProtection="0"/>
    <xf numFmtId="0" fontId="77" fillId="0" borderId="4" applyNumberFormat="0" applyFill="0" applyAlignment="0" applyProtection="0"/>
    <xf numFmtId="0" fontId="78" fillId="0" borderId="5" applyNumberFormat="0" applyFill="0" applyAlignment="0" applyProtection="0"/>
    <xf numFmtId="0" fontId="79" fillId="0" borderId="6" applyNumberFormat="0" applyFill="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82" fillId="31"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32" borderId="7" applyNumberFormat="0" applyFont="0" applyAlignment="0" applyProtection="0"/>
    <xf numFmtId="0" fontId="84" fillId="0" borderId="8" applyNumberFormat="0" applyFill="0" applyAlignment="0" applyProtection="0"/>
    <xf numFmtId="0" fontId="85" fillId="0" borderId="9" applyNumberFormat="0" applyFill="0" applyAlignment="0" applyProtection="0"/>
    <xf numFmtId="0" fontId="8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7" fillId="28" borderId="1" applyNumberFormat="0" applyAlignment="0" applyProtection="0"/>
  </cellStyleXfs>
  <cellXfs count="31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5"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5" xfId="0" applyNumberFormat="1" applyFont="1" applyFill="1" applyBorder="1" applyAlignment="1">
      <alignment vertical="center"/>
    </xf>
    <xf numFmtId="3" fontId="16" fillId="35" borderId="14" xfId="51" applyNumberFormat="1" applyFont="1" applyFill="1" applyBorder="1" applyAlignment="1" applyProtection="1">
      <alignment horizontal="left" vertical="center"/>
      <protection locked="0"/>
    </xf>
    <xf numFmtId="49" fontId="17" fillId="35" borderId="14"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36" borderId="17"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0" xfId="0" applyNumberFormat="1" applyFont="1" applyFill="1" applyBorder="1" applyAlignment="1">
      <alignment horizontal="left" vertical="center"/>
    </xf>
    <xf numFmtId="49" fontId="26" fillId="33" borderId="0" xfId="0" applyNumberFormat="1" applyFont="1" applyFill="1" applyAlignment="1">
      <alignment horizontal="left" vertical="center"/>
    </xf>
    <xf numFmtId="0" fontId="28" fillId="0" borderId="21"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49" fontId="22" fillId="0" borderId="16" xfId="0" applyNumberFormat="1" applyFont="1" applyBorder="1" applyAlignment="1">
      <alignment horizontal="left" vertical="center"/>
    </xf>
    <xf numFmtId="49" fontId="17" fillId="0" borderId="23" xfId="0" applyNumberFormat="1" applyFont="1" applyBorder="1" applyAlignment="1">
      <alignment horizontal="left" vertical="center"/>
    </xf>
    <xf numFmtId="0" fontId="0" fillId="0" borderId="19" xfId="0" applyNumberFormat="1" applyFont="1" applyBorder="1" applyAlignment="1">
      <alignment horizontal="center" vertical="center"/>
    </xf>
    <xf numFmtId="0" fontId="0" fillId="37" borderId="18" xfId="0" applyFont="1" applyFill="1" applyBorder="1" applyAlignment="1">
      <alignment horizontal="center" vertical="center"/>
    </xf>
    <xf numFmtId="1" fontId="0" fillId="37" borderId="19"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37" borderId="19" xfId="0" applyFont="1" applyFill="1" applyBorder="1" applyAlignment="1">
      <alignment horizontal="center" vertical="center"/>
    </xf>
    <xf numFmtId="0" fontId="32"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6" xfId="0" applyNumberFormat="1" applyFont="1" applyBorder="1" applyAlignment="1">
      <alignment vertical="center"/>
    </xf>
    <xf numFmtId="49" fontId="34" fillId="0" borderId="16" xfId="0" applyNumberFormat="1" applyFont="1" applyBorder="1" applyAlignment="1">
      <alignment vertical="center"/>
    </xf>
    <xf numFmtId="49" fontId="16" fillId="0" borderId="16" xfId="51"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2"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5" fillId="33" borderId="0" xfId="0" applyNumberFormat="1" applyFont="1" applyFill="1" applyAlignment="1">
      <alignment horizontal="center" vertical="center"/>
    </xf>
    <xf numFmtId="0" fontId="36" fillId="0" borderId="24" xfId="0" applyFont="1" applyBorder="1" applyAlignment="1">
      <alignment vertical="center"/>
    </xf>
    <xf numFmtId="0" fontId="37" fillId="38" borderId="24" xfId="0" applyFont="1" applyFill="1" applyBorder="1" applyAlignment="1">
      <alignment horizontal="center" vertical="center"/>
    </xf>
    <xf numFmtId="0" fontId="35" fillId="0" borderId="24" xfId="0" applyFont="1" applyBorder="1" applyAlignment="1">
      <alignment vertical="center"/>
    </xf>
    <xf numFmtId="0" fontId="38" fillId="0" borderId="0" xfId="0" applyFont="1" applyAlignment="1">
      <alignment vertical="center"/>
    </xf>
    <xf numFmtId="0" fontId="38" fillId="0" borderId="24" xfId="0" applyFont="1" applyBorder="1" applyAlignment="1">
      <alignment horizontal="center" vertical="center"/>
    </xf>
    <xf numFmtId="0" fontId="36" fillId="36" borderId="0" xfId="0" applyFont="1" applyFill="1" applyAlignment="1">
      <alignment vertical="center"/>
    </xf>
    <xf numFmtId="0" fontId="39" fillId="36" borderId="0" xfId="0" applyFont="1" applyFill="1" applyAlignment="1">
      <alignment vertical="center"/>
    </xf>
    <xf numFmtId="49" fontId="36" fillId="36" borderId="0" xfId="0" applyNumberFormat="1" applyFont="1" applyFill="1" applyAlignment="1">
      <alignment vertical="center"/>
    </xf>
    <xf numFmtId="49" fontId="39" fillId="36" borderId="0" xfId="0" applyNumberFormat="1" applyFont="1" applyFill="1" applyAlignment="1">
      <alignment vertical="center"/>
    </xf>
    <xf numFmtId="0" fontId="0" fillId="36" borderId="0" xfId="0" applyFont="1" applyFill="1" applyAlignment="1">
      <alignment vertical="center"/>
    </xf>
    <xf numFmtId="0" fontId="0" fillId="0" borderId="25" xfId="0" applyFont="1" applyBorder="1" applyAlignment="1">
      <alignment vertical="center"/>
    </xf>
    <xf numFmtId="49" fontId="36" fillId="33" borderId="0" xfId="0" applyNumberFormat="1" applyFont="1" applyFill="1" applyAlignment="1">
      <alignment horizontal="center" vertical="center"/>
    </xf>
    <xf numFmtId="0" fontId="36" fillId="0" borderId="0" xfId="0" applyFont="1" applyAlignment="1">
      <alignment horizontal="center" vertical="center"/>
    </xf>
    <xf numFmtId="0" fontId="38" fillId="0" borderId="0" xfId="0" applyFont="1" applyAlignment="1">
      <alignment vertical="center"/>
    </xf>
    <xf numFmtId="0" fontId="22" fillId="0" borderId="0" xfId="0" applyFont="1" applyAlignment="1">
      <alignment vertical="center"/>
    </xf>
    <xf numFmtId="0" fontId="32" fillId="0" borderId="0" xfId="0" applyFont="1" applyAlignment="1">
      <alignment horizontal="right" vertical="center"/>
    </xf>
    <xf numFmtId="0" fontId="40" fillId="39" borderId="26" xfId="0" applyFont="1" applyFill="1" applyBorder="1" applyAlignment="1">
      <alignment horizontal="right" vertical="center"/>
    </xf>
    <xf numFmtId="0" fontId="38" fillId="0" borderId="24" xfId="0" applyFont="1" applyBorder="1" applyAlignment="1">
      <alignment vertical="center"/>
    </xf>
    <xf numFmtId="0" fontId="0" fillId="0" borderId="27" xfId="0" applyFont="1" applyBorder="1" applyAlignment="1">
      <alignment vertical="center"/>
    </xf>
    <xf numFmtId="0" fontId="36" fillId="0" borderId="24" xfId="0" applyFont="1" applyBorder="1" applyAlignment="1">
      <alignment vertical="center"/>
    </xf>
    <xf numFmtId="0" fontId="38" fillId="0" borderId="18" xfId="0" applyFont="1" applyBorder="1" applyAlignment="1">
      <alignment horizontal="center" vertical="center"/>
    </xf>
    <xf numFmtId="0" fontId="38" fillId="0" borderId="17"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40" fillId="39" borderId="17" xfId="0" applyFont="1" applyFill="1" applyBorder="1" applyAlignment="1">
      <alignment horizontal="right" vertical="center"/>
    </xf>
    <xf numFmtId="49" fontId="38" fillId="0" borderId="24" xfId="0" applyNumberFormat="1" applyFont="1" applyBorder="1" applyAlignment="1">
      <alignment vertical="center"/>
    </xf>
    <xf numFmtId="49" fontId="38" fillId="0" borderId="0" xfId="0" applyNumberFormat="1" applyFont="1" applyAlignment="1">
      <alignment vertical="center"/>
    </xf>
    <xf numFmtId="0" fontId="38" fillId="0" borderId="17" xfId="0" applyFont="1" applyBorder="1" applyAlignment="1">
      <alignment vertical="center"/>
    </xf>
    <xf numFmtId="49" fontId="38" fillId="0" borderId="17" xfId="0" applyNumberFormat="1" applyFont="1" applyBorder="1" applyAlignment="1">
      <alignment vertical="center"/>
    </xf>
    <xf numFmtId="0" fontId="38" fillId="0" borderId="18" xfId="0" applyFont="1" applyBorder="1" applyAlignment="1">
      <alignment vertical="center"/>
    </xf>
    <xf numFmtId="0" fontId="41" fillId="0" borderId="18" xfId="0" applyFont="1" applyBorder="1" applyAlignment="1">
      <alignment horizontal="center" vertical="center"/>
    </xf>
    <xf numFmtId="0" fontId="41" fillId="0" borderId="0" xfId="0" applyFont="1" applyAlignment="1">
      <alignment vertical="center"/>
    </xf>
    <xf numFmtId="0" fontId="41" fillId="0" borderId="24" xfId="0" applyFont="1" applyBorder="1" applyAlignment="1">
      <alignment horizontal="center" vertical="center"/>
    </xf>
    <xf numFmtId="0" fontId="0" fillId="0" borderId="28" xfId="0" applyFont="1" applyBorder="1" applyAlignment="1">
      <alignment vertical="center"/>
    </xf>
    <xf numFmtId="49" fontId="38" fillId="0" borderId="18" xfId="0" applyNumberFormat="1" applyFont="1" applyBorder="1" applyAlignment="1">
      <alignment vertical="center"/>
    </xf>
    <xf numFmtId="0" fontId="42" fillId="0" borderId="0" xfId="0" applyFont="1" applyAlignment="1">
      <alignment vertical="center"/>
    </xf>
    <xf numFmtId="49" fontId="35"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36" borderId="0" xfId="0" applyNumberFormat="1" applyFont="1" applyFill="1" applyAlignment="1">
      <alignment vertical="center"/>
    </xf>
    <xf numFmtId="49" fontId="44" fillId="36" borderId="0" xfId="0" applyNumberFormat="1" applyFont="1" applyFill="1" applyAlignment="1">
      <alignment vertical="center"/>
    </xf>
    <xf numFmtId="0" fontId="0" fillId="36" borderId="0" xfId="0" applyFill="1" applyAlignment="1">
      <alignment vertical="center"/>
    </xf>
    <xf numFmtId="0" fontId="20" fillId="33" borderId="29" xfId="0" applyFont="1" applyFill="1" applyBorder="1" applyAlignment="1">
      <alignment vertical="center"/>
    </xf>
    <xf numFmtId="0" fontId="20" fillId="33" borderId="30" xfId="0" applyFont="1" applyFill="1" applyBorder="1" applyAlignment="1">
      <alignment vertical="center"/>
    </xf>
    <xf numFmtId="0" fontId="20" fillId="33" borderId="31" xfId="0" applyFont="1" applyFill="1" applyBorder="1" applyAlignment="1">
      <alignment vertical="center"/>
    </xf>
    <xf numFmtId="49" fontId="21" fillId="33" borderId="30" xfId="0" applyNumberFormat="1" applyFont="1" applyFill="1" applyBorder="1" applyAlignment="1">
      <alignment horizontal="center" vertical="center"/>
    </xf>
    <xf numFmtId="49" fontId="21" fillId="33" borderId="30" xfId="0" applyNumberFormat="1" applyFont="1" applyFill="1" applyBorder="1" applyAlignment="1">
      <alignment vertical="center"/>
    </xf>
    <xf numFmtId="49" fontId="21" fillId="33" borderId="30" xfId="0" applyNumberFormat="1" applyFont="1" applyFill="1" applyBorder="1" applyAlignment="1">
      <alignment horizontal="centerContinuous" vertical="center"/>
    </xf>
    <xf numFmtId="49" fontId="21" fillId="33" borderId="14" xfId="0" applyNumberFormat="1" applyFont="1" applyFill="1" applyBorder="1" applyAlignment="1">
      <alignment horizontal="centerContinuous" vertical="center"/>
    </xf>
    <xf numFmtId="49" fontId="26" fillId="33" borderId="30" xfId="0" applyNumberFormat="1" applyFont="1" applyFill="1" applyBorder="1" applyAlignment="1">
      <alignment vertical="center"/>
    </xf>
    <xf numFmtId="49" fontId="26" fillId="33" borderId="14" xfId="0" applyNumberFormat="1" applyFont="1" applyFill="1" applyBorder="1" applyAlignment="1">
      <alignment vertical="center"/>
    </xf>
    <xf numFmtId="49" fontId="20" fillId="33" borderId="30" xfId="0" applyNumberFormat="1" applyFont="1" applyFill="1" applyBorder="1" applyAlignment="1">
      <alignment horizontal="left" vertical="center"/>
    </xf>
    <xf numFmtId="49" fontId="20" fillId="0" borderId="30" xfId="0" applyNumberFormat="1" applyFont="1" applyBorder="1" applyAlignment="1">
      <alignment horizontal="left" vertical="center"/>
    </xf>
    <xf numFmtId="49" fontId="26" fillId="36" borderId="14" xfId="0" applyNumberFormat="1" applyFont="1" applyFill="1" applyBorder="1" applyAlignment="1">
      <alignment vertical="center"/>
    </xf>
    <xf numFmtId="49" fontId="8" fillId="0" borderId="0" xfId="0" applyNumberFormat="1" applyFont="1" applyAlignment="1">
      <alignment vertical="center"/>
    </xf>
    <xf numFmtId="49" fontId="8" fillId="0" borderId="32"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2" fillId="0" borderId="0" xfId="0" applyNumberFormat="1" applyFont="1" applyAlignment="1">
      <alignment vertical="center"/>
    </xf>
    <xf numFmtId="49" fontId="32" fillId="0" borderId="17" xfId="0" applyNumberFormat="1" applyFont="1" applyBorder="1" applyAlignment="1">
      <alignment vertical="center"/>
    </xf>
    <xf numFmtId="49" fontId="20" fillId="33" borderId="33" xfId="0" applyNumberFormat="1" applyFont="1" applyFill="1" applyBorder="1" applyAlignment="1">
      <alignment vertical="center"/>
    </xf>
    <xf numFmtId="49" fontId="32" fillId="33" borderId="17" xfId="0" applyNumberFormat="1" applyFont="1" applyFill="1" applyBorder="1" applyAlignment="1">
      <alignment vertical="center"/>
    </xf>
    <xf numFmtId="0" fontId="8" fillId="0" borderId="24" xfId="0" applyFont="1" applyBorder="1" applyAlignment="1">
      <alignment vertical="center"/>
    </xf>
    <xf numFmtId="49" fontId="32" fillId="0" borderId="24" xfId="0" applyNumberFormat="1" applyFont="1" applyBorder="1" applyAlignment="1">
      <alignment vertical="center"/>
    </xf>
    <xf numFmtId="49" fontId="8" fillId="0" borderId="24" xfId="0" applyNumberFormat="1" applyFont="1" applyBorder="1" applyAlignment="1">
      <alignment vertical="center"/>
    </xf>
    <xf numFmtId="49" fontId="32" fillId="0" borderId="18" xfId="0" applyNumberFormat="1" applyFont="1" applyBorder="1" applyAlignment="1">
      <alignment vertical="center"/>
    </xf>
    <xf numFmtId="49" fontId="8" fillId="0" borderId="34" xfId="0" applyNumberFormat="1" applyFont="1" applyBorder="1" applyAlignment="1">
      <alignment vertical="center"/>
    </xf>
    <xf numFmtId="49" fontId="8" fillId="0" borderId="18" xfId="0" applyNumberFormat="1" applyFont="1" applyBorder="1" applyAlignment="1">
      <alignment horizontal="right" vertical="center"/>
    </xf>
    <xf numFmtId="0" fontId="8" fillId="33" borderId="32" xfId="0" applyFont="1" applyFill="1" applyBorder="1" applyAlignment="1">
      <alignment vertical="center"/>
    </xf>
    <xf numFmtId="49" fontId="8" fillId="33" borderId="17" xfId="0" applyNumberFormat="1" applyFont="1" applyFill="1" applyBorder="1" applyAlignment="1">
      <alignment horizontal="right" vertical="center"/>
    </xf>
    <xf numFmtId="0" fontId="20" fillId="33" borderId="34" xfId="0" applyFont="1" applyFill="1" applyBorder="1" applyAlignment="1">
      <alignment vertical="center"/>
    </xf>
    <xf numFmtId="0" fontId="20" fillId="33" borderId="24" xfId="0" applyFont="1" applyFill="1" applyBorder="1" applyAlignment="1">
      <alignment vertical="center"/>
    </xf>
    <xf numFmtId="0" fontId="20" fillId="33" borderId="35"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24" xfId="0" applyNumberFormat="1" applyFont="1" applyBorder="1" applyAlignment="1">
      <alignment horizontal="center" vertical="center"/>
    </xf>
    <xf numFmtId="0" fontId="8" fillId="36" borderId="24" xfId="0" applyFont="1" applyFill="1" applyBorder="1" applyAlignment="1">
      <alignment vertical="center"/>
    </xf>
    <xf numFmtId="49" fontId="8" fillId="36" borderId="24" xfId="0" applyNumberFormat="1" applyFont="1" applyFill="1" applyBorder="1" applyAlignment="1">
      <alignment horizontal="center" vertical="center"/>
    </xf>
    <xf numFmtId="49" fontId="8" fillId="36" borderId="18" xfId="0" applyNumberFormat="1" applyFont="1" applyFill="1" applyBorder="1" applyAlignment="1">
      <alignment vertical="center"/>
    </xf>
    <xf numFmtId="49" fontId="27" fillId="0" borderId="24" xfId="0" applyNumberFormat="1" applyFont="1" applyBorder="1" applyAlignment="1">
      <alignment horizontal="center" vertical="center"/>
    </xf>
    <xf numFmtId="0" fontId="40" fillId="39" borderId="18" xfId="0" applyFont="1" applyFill="1" applyBorder="1" applyAlignment="1">
      <alignment horizontal="right" vertical="center"/>
    </xf>
    <xf numFmtId="0" fontId="39" fillId="36" borderId="17" xfId="0" applyFont="1" applyFill="1" applyBorder="1" applyAlignment="1">
      <alignment vertical="center"/>
    </xf>
    <xf numFmtId="0" fontId="39" fillId="36" borderId="24" xfId="0" applyFont="1" applyFill="1" applyBorder="1" applyAlignment="1">
      <alignment vertical="center"/>
    </xf>
    <xf numFmtId="0" fontId="39" fillId="36" borderId="18" xfId="0" applyFont="1" applyFill="1" applyBorder="1" applyAlignment="1">
      <alignment vertical="center"/>
    </xf>
    <xf numFmtId="0" fontId="45" fillId="36" borderId="0" xfId="0" applyFont="1" applyFill="1" applyAlignment="1">
      <alignment horizontal="right" vertical="center"/>
    </xf>
    <xf numFmtId="0" fontId="46" fillId="0" borderId="0" xfId="0" applyFont="1" applyAlignment="1">
      <alignment vertical="center"/>
    </xf>
    <xf numFmtId="0" fontId="38" fillId="0" borderId="18" xfId="0" applyFont="1" applyBorder="1" applyAlignment="1">
      <alignment horizontal="right" vertical="center"/>
    </xf>
    <xf numFmtId="0" fontId="40" fillId="39" borderId="0" xfId="0" applyFont="1" applyFill="1" applyAlignment="1">
      <alignment horizontal="right" vertical="center"/>
    </xf>
    <xf numFmtId="49" fontId="47" fillId="33" borderId="0" xfId="60"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0" fontId="0" fillId="0" borderId="19" xfId="0" applyFont="1" applyFill="1" applyBorder="1" applyAlignment="1">
      <alignment horizontal="center" vertical="center"/>
    </xf>
    <xf numFmtId="197" fontId="0" fillId="0" borderId="36" xfId="0" applyNumberFormat="1" applyFont="1" applyBorder="1" applyAlignment="1">
      <alignment horizontal="center" vertical="center"/>
    </xf>
    <xf numFmtId="49" fontId="20" fillId="36" borderId="37" xfId="0" applyNumberFormat="1" applyFont="1" applyFill="1" applyBorder="1" applyAlignment="1">
      <alignment vertical="center"/>
    </xf>
    <xf numFmtId="0" fontId="0" fillId="0" borderId="36" xfId="0" applyNumberFormat="1" applyFont="1" applyBorder="1" applyAlignment="1">
      <alignment horizontal="center" vertical="center"/>
    </xf>
    <xf numFmtId="49" fontId="28" fillId="0" borderId="0" xfId="0" applyNumberFormat="1" applyFont="1" applyAlignment="1">
      <alignment horizont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16" fillId="35" borderId="15" xfId="0" applyFont="1" applyFill="1" applyBorder="1" applyAlignment="1">
      <alignment horizontal="center" vertical="center"/>
    </xf>
    <xf numFmtId="49" fontId="48" fillId="35" borderId="29" xfId="0" applyNumberFormat="1" applyFont="1" applyFill="1" applyBorder="1" applyAlignment="1">
      <alignment vertical="center"/>
    </xf>
    <xf numFmtId="49" fontId="49" fillId="0" borderId="0" xfId="0" applyNumberFormat="1" applyFont="1" applyAlignment="1">
      <alignment horizontal="left"/>
    </xf>
    <xf numFmtId="49" fontId="10" fillId="0" borderId="0" xfId="0" applyNumberFormat="1" applyFont="1" applyAlignment="1">
      <alignment horizontal="left"/>
    </xf>
    <xf numFmtId="0" fontId="0" fillId="0" borderId="36" xfId="0" applyFont="1" applyBorder="1" applyAlignment="1">
      <alignment vertical="center"/>
    </xf>
    <xf numFmtId="49" fontId="19" fillId="0" borderId="0" xfId="0" applyNumberFormat="1" applyFont="1" applyAlignment="1">
      <alignment vertical="top"/>
    </xf>
    <xf numFmtId="49" fontId="15" fillId="33" borderId="0" xfId="0" applyNumberFormat="1" applyFont="1" applyFill="1" applyBorder="1" applyAlignment="1">
      <alignment horizontal="left" vertical="center"/>
    </xf>
    <xf numFmtId="49" fontId="9" fillId="33" borderId="0" xfId="0" applyNumberFormat="1" applyFont="1" applyFill="1" applyBorder="1" applyAlignment="1">
      <alignment horizontal="left" vertical="center"/>
    </xf>
    <xf numFmtId="0" fontId="0" fillId="33" borderId="0" xfId="0" applyFill="1" applyBorder="1" applyAlignment="1">
      <alignment horizontal="center" vertical="center"/>
    </xf>
    <xf numFmtId="49" fontId="17" fillId="0" borderId="16" xfId="0" applyNumberFormat="1" applyFont="1" applyFill="1" applyBorder="1" applyAlignment="1">
      <alignment horizontal="left" vertical="center"/>
    </xf>
    <xf numFmtId="49" fontId="13" fillId="33" borderId="38" xfId="0" applyNumberFormat="1" applyFont="1" applyFill="1" applyBorder="1" applyAlignment="1">
      <alignment horizontal="center" vertical="center" wrapText="1"/>
    </xf>
    <xf numFmtId="49" fontId="13" fillId="33" borderId="39" xfId="0" applyNumberFormat="1" applyFont="1" applyFill="1" applyBorder="1" applyAlignment="1">
      <alignment horizontal="center" vertical="center" wrapText="1"/>
    </xf>
    <xf numFmtId="49" fontId="50" fillId="33" borderId="39" xfId="0" applyNumberFormat="1" applyFont="1" applyFill="1" applyBorder="1" applyAlignment="1">
      <alignment horizontal="center" vertical="center" wrapText="1"/>
    </xf>
    <xf numFmtId="0" fontId="13" fillId="33" borderId="39" xfId="0" applyFont="1" applyFill="1" applyBorder="1" applyAlignment="1">
      <alignment horizontal="center" vertical="center" wrapText="1"/>
    </xf>
    <xf numFmtId="49" fontId="13" fillId="37" borderId="39" xfId="0" applyNumberFormat="1" applyFont="1" applyFill="1" applyBorder="1" applyAlignment="1">
      <alignment horizontal="center" vertical="center" wrapText="1"/>
    </xf>
    <xf numFmtId="0" fontId="42" fillId="33" borderId="39" xfId="0" applyFont="1" applyFill="1" applyBorder="1" applyAlignment="1">
      <alignment horizontal="center" vertical="center" wrapText="1"/>
    </xf>
    <xf numFmtId="49" fontId="13" fillId="33" borderId="40" xfId="0" applyNumberFormat="1" applyFont="1" applyFill="1" applyBorder="1" applyAlignment="1">
      <alignment horizontal="center" vertical="center" wrapText="1"/>
    </xf>
    <xf numFmtId="0" fontId="0" fillId="0" borderId="15" xfId="0" applyFont="1" applyBorder="1" applyAlignment="1">
      <alignment vertical="center"/>
    </xf>
    <xf numFmtId="0" fontId="0" fillId="0" borderId="36" xfId="0" applyFont="1" applyBorder="1" applyAlignment="1">
      <alignment horizontal="center" vertical="center"/>
    </xf>
    <xf numFmtId="0" fontId="0" fillId="0" borderId="15" xfId="0" applyNumberFormat="1" applyFont="1" applyBorder="1" applyAlignment="1">
      <alignment horizontal="center"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0" fillId="0" borderId="15" xfId="0" applyFont="1"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Border="1" applyAlignment="1">
      <alignment horizontal="left" vertical="center"/>
    </xf>
    <xf numFmtId="49" fontId="9" fillId="33" borderId="0" xfId="0" applyNumberFormat="1" applyFont="1" applyFill="1" applyAlignment="1">
      <alignment horizontal="center" vertical="center"/>
    </xf>
    <xf numFmtId="49" fontId="20" fillId="33" borderId="0" xfId="0" applyNumberFormat="1" applyFont="1" applyFill="1" applyAlignment="1">
      <alignment horizontal="center" vertical="center"/>
    </xf>
    <xf numFmtId="49" fontId="17" fillId="0" borderId="16"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36" xfId="0" applyBorder="1" applyAlignment="1">
      <alignment horizontal="center" vertical="center"/>
    </xf>
    <xf numFmtId="0" fontId="42" fillId="37" borderId="41" xfId="0" applyFont="1" applyFill="1" applyBorder="1" applyAlignment="1">
      <alignment horizontal="center" vertical="center" wrapText="1"/>
    </xf>
    <xf numFmtId="0" fontId="0" fillId="0" borderId="18" xfId="0" applyFont="1" applyBorder="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lef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38" fillId="0" borderId="0" xfId="0" applyFont="1" applyAlignment="1">
      <alignment horizontal="left" vertical="center"/>
    </xf>
    <xf numFmtId="0" fontId="0" fillId="0" borderId="36" xfId="0" applyFont="1" applyFill="1" applyBorder="1" applyAlignment="1">
      <alignment vertical="center"/>
    </xf>
    <xf numFmtId="0" fontId="0" fillId="0" borderId="46" xfId="0" applyFont="1" applyFill="1" applyBorder="1" applyAlignment="1">
      <alignment vertical="center"/>
    </xf>
    <xf numFmtId="0" fontId="0" fillId="0" borderId="46" xfId="0" applyNumberFormat="1" applyFont="1" applyFill="1" applyBorder="1" applyAlignment="1">
      <alignment horizontal="left" vertical="center"/>
    </xf>
    <xf numFmtId="0" fontId="0" fillId="0" borderId="46" xfId="0" applyFont="1" applyFill="1" applyBorder="1" applyAlignment="1">
      <alignment horizontal="left" vertical="center"/>
    </xf>
    <xf numFmtId="1" fontId="0" fillId="0" borderId="46" xfId="0" applyNumberFormat="1" applyFont="1" applyFill="1" applyBorder="1" applyAlignment="1">
      <alignment horizontal="left"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5" xfId="0" applyFont="1" applyFill="1" applyBorder="1" applyAlignment="1">
      <alignment vertical="center"/>
    </xf>
    <xf numFmtId="0" fontId="0" fillId="0" borderId="15" xfId="0" applyNumberFormat="1" applyFont="1" applyFill="1" applyBorder="1" applyAlignment="1">
      <alignment horizontal="left" vertical="center"/>
    </xf>
    <xf numFmtId="0" fontId="0" fillId="0" borderId="15" xfId="0" applyFill="1" applyBorder="1" applyAlignment="1">
      <alignment horizontal="center" vertical="center"/>
    </xf>
    <xf numFmtId="0" fontId="0" fillId="0" borderId="15" xfId="0" applyFont="1" applyFill="1" applyBorder="1" applyAlignment="1">
      <alignment horizontal="left" vertical="center"/>
    </xf>
    <xf numFmtId="1" fontId="0" fillId="0" borderId="15" xfId="0" applyNumberFormat="1" applyFont="1" applyFill="1" applyBorder="1" applyAlignment="1">
      <alignment horizontal="left" vertical="center"/>
    </xf>
    <xf numFmtId="0" fontId="0" fillId="0" borderId="15"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0" fontId="51" fillId="0" borderId="15" xfId="0" applyFont="1" applyFill="1" applyBorder="1" applyAlignment="1">
      <alignment horizontal="left" vertical="center"/>
    </xf>
    <xf numFmtId="0" fontId="51"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52" fillId="0" borderId="15" xfId="0" applyFont="1" applyFill="1" applyBorder="1" applyAlignment="1">
      <alignment horizontal="center" vertical="center"/>
    </xf>
    <xf numFmtId="0" fontId="0" fillId="0" borderId="46"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0" fontId="0" fillId="33" borderId="0" xfId="0" applyFont="1" applyFill="1" applyBorder="1" applyAlignment="1">
      <alignment horizontal="center" vertical="center"/>
    </xf>
    <xf numFmtId="0" fontId="16" fillId="0" borderId="48" xfId="0" applyFont="1" applyFill="1" applyBorder="1" applyAlignment="1">
      <alignment horizontal="right" vertical="center"/>
    </xf>
    <xf numFmtId="0" fontId="0" fillId="0" borderId="46" xfId="0" applyFont="1" applyFill="1" applyBorder="1" applyAlignment="1">
      <alignment vertical="center"/>
    </xf>
    <xf numFmtId="0" fontId="0" fillId="0" borderId="36" xfId="0" applyNumberFormat="1" applyFont="1" applyFill="1" applyBorder="1" applyAlignment="1">
      <alignment horizontal="left" vertical="center"/>
    </xf>
    <xf numFmtId="0" fontId="0" fillId="0" borderId="36" xfId="0" applyFill="1" applyBorder="1" applyAlignment="1">
      <alignment horizontal="center" vertical="center"/>
    </xf>
    <xf numFmtId="0" fontId="0" fillId="0" borderId="19" xfId="0" applyFont="1" applyFill="1" applyBorder="1" applyAlignment="1">
      <alignment horizontal="left" vertical="center"/>
    </xf>
    <xf numFmtId="0" fontId="0" fillId="0" borderId="18" xfId="0" applyFont="1" applyFill="1" applyBorder="1" applyAlignment="1">
      <alignment horizontal="left" vertical="center"/>
    </xf>
    <xf numFmtId="1" fontId="0" fillId="0" borderId="19" xfId="0" applyNumberFormat="1" applyFont="1" applyFill="1" applyBorder="1" applyAlignment="1">
      <alignment horizontal="left" vertical="center"/>
    </xf>
    <xf numFmtId="1" fontId="0" fillId="0" borderId="15" xfId="0" applyNumberFormat="1" applyFont="1" applyBorder="1" applyAlignment="1">
      <alignment horizontal="center" vertical="center"/>
    </xf>
    <xf numFmtId="1" fontId="0" fillId="0" borderId="18" xfId="0" applyNumberFormat="1" applyFont="1" applyFill="1" applyBorder="1" applyAlignment="1">
      <alignment horizontal="left" vertical="center"/>
    </xf>
    <xf numFmtId="0" fontId="0" fillId="37" borderId="15" xfId="0" applyFont="1" applyFill="1" applyBorder="1" applyAlignment="1">
      <alignment horizontal="center" vertical="center"/>
    </xf>
    <xf numFmtId="1" fontId="0" fillId="37" borderId="15"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4" xfId="0" applyFill="1" applyBorder="1" applyAlignment="1">
      <alignment horizontal="center" vertical="center"/>
    </xf>
    <xf numFmtId="0" fontId="0" fillId="0" borderId="49" xfId="0" applyBorder="1" applyAlignment="1">
      <alignment horizontal="center" vertical="center"/>
    </xf>
    <xf numFmtId="0" fontId="0" fillId="37" borderId="43" xfId="0" applyFont="1" applyFill="1" applyBorder="1" applyAlignment="1">
      <alignment horizontal="center" vertical="center"/>
    </xf>
    <xf numFmtId="0" fontId="0" fillId="40" borderId="15" xfId="0" applyFont="1" applyFill="1" applyBorder="1" applyAlignment="1">
      <alignment vertical="center"/>
    </xf>
    <xf numFmtId="0" fontId="51" fillId="0" borderId="46" xfId="0" applyFont="1" applyFill="1" applyBorder="1" applyAlignment="1">
      <alignment horizontal="left" vertical="center"/>
    </xf>
    <xf numFmtId="0" fontId="52" fillId="0" borderId="46" xfId="0" applyFont="1" applyFill="1" applyBorder="1" applyAlignment="1">
      <alignment horizontal="center" vertical="center"/>
    </xf>
    <xf numFmtId="14" fontId="16"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6">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1304925</xdr:rowOff>
    </xdr:to>
    <xdr:sp>
      <xdr:nvSpPr>
        <xdr:cNvPr id="3" name="Text Box 10"/>
        <xdr:cNvSpPr txBox="1">
          <a:spLocks noChangeArrowheads="1"/>
        </xdr:cNvSpPr>
      </xdr:nvSpPr>
      <xdr:spPr>
        <a:xfrm>
          <a:off x="28575" y="3143250"/>
          <a:ext cx="6324600" cy="1285875"/>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B11" sqref="B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30" t="s">
        <v>69</v>
      </c>
      <c r="B6" s="25"/>
      <c r="C6" s="26"/>
      <c r="D6" s="27"/>
      <c r="E6" s="28" t="s">
        <v>37</v>
      </c>
      <c r="F6" s="5"/>
      <c r="G6" s="5"/>
    </row>
    <row r="7" spans="1:7" s="18" customFormat="1" ht="15" customHeight="1">
      <c r="A7" s="20" t="s">
        <v>43</v>
      </c>
      <c r="B7" s="21"/>
      <c r="C7" s="21"/>
      <c r="D7" s="120" t="s">
        <v>33</v>
      </c>
      <c r="E7" s="219" t="s">
        <v>32</v>
      </c>
      <c r="F7" s="23"/>
      <c r="G7" s="24"/>
    </row>
    <row r="8" spans="1:7" s="2" customFormat="1" ht="16.5" customHeight="1">
      <c r="A8" s="230" t="s">
        <v>118</v>
      </c>
      <c r="B8" s="29"/>
      <c r="C8" s="30"/>
      <c r="D8" s="31"/>
      <c r="E8" s="32"/>
      <c r="F8" s="5"/>
      <c r="G8" s="5"/>
    </row>
    <row r="9" spans="1:7" s="2" customFormat="1" ht="15" customHeight="1">
      <c r="A9" s="20" t="s">
        <v>38</v>
      </c>
      <c r="B9" s="21"/>
      <c r="C9" s="21" t="s">
        <v>39</v>
      </c>
      <c r="D9" s="21" t="s">
        <v>40</v>
      </c>
      <c r="E9" s="33" t="s">
        <v>42</v>
      </c>
      <c r="F9" s="5"/>
      <c r="G9" s="5"/>
    </row>
    <row r="10" spans="1:7" s="2" customFormat="1" ht="12.75">
      <c r="A10" s="35" t="s">
        <v>119</v>
      </c>
      <c r="B10" s="36"/>
      <c r="C10" s="37" t="s">
        <v>68</v>
      </c>
      <c r="D10" s="38" t="s">
        <v>74</v>
      </c>
      <c r="E10" s="39" t="s">
        <v>101</v>
      </c>
      <c r="F10" s="5"/>
      <c r="G10" s="5"/>
    </row>
    <row r="11" spans="1:7" ht="12.75">
      <c r="A11" s="20" t="s">
        <v>4</v>
      </c>
      <c r="B11" s="21"/>
      <c r="C11" s="40"/>
      <c r="D11" s="40"/>
      <c r="E11" s="41"/>
      <c r="F11" s="42"/>
      <c r="G11" s="42"/>
    </row>
    <row r="12" spans="1:7" s="2" customFormat="1" ht="12.75">
      <c r="A12" s="229" t="s">
        <v>98</v>
      </c>
      <c r="B12" s="5"/>
      <c r="C12" s="44"/>
      <c r="D12" s="45"/>
      <c r="E12" s="46"/>
      <c r="F12" s="5"/>
      <c r="G12" s="5"/>
    </row>
    <row r="13" spans="1:7" ht="7.5" customHeight="1">
      <c r="A13" s="42"/>
      <c r="B13" s="42"/>
      <c r="C13" s="42"/>
      <c r="D13" s="42"/>
      <c r="E13" s="47"/>
      <c r="F13" s="42"/>
      <c r="G13" s="42"/>
    </row>
    <row r="14" spans="1:7" ht="107.25" customHeight="1">
      <c r="A14" s="42"/>
      <c r="B14" s="42"/>
      <c r="C14" s="42"/>
      <c r="D14" s="42"/>
      <c r="E14" s="47"/>
      <c r="F14" s="42"/>
      <c r="G14" s="42"/>
    </row>
    <row r="15" spans="1:7" ht="12.75">
      <c r="A15" s="40" t="s">
        <v>34</v>
      </c>
      <c r="B15" s="40"/>
      <c r="C15" s="40"/>
      <c r="D15" s="40"/>
      <c r="E15" s="47"/>
      <c r="F15" s="42"/>
      <c r="G15" s="42"/>
    </row>
    <row r="16" spans="1:7" ht="12.75">
      <c r="A16" s="40" t="s">
        <v>5</v>
      </c>
      <c r="B16" s="40"/>
      <c r="C16" s="40"/>
      <c r="D16" s="40"/>
      <c r="E16" s="48"/>
      <c r="F16" s="42"/>
      <c r="G16" s="42"/>
    </row>
    <row r="17" spans="1:7" ht="12.75" customHeight="1">
      <c r="A17" s="49" t="s">
        <v>6</v>
      </c>
      <c r="B17" s="50" t="s">
        <v>7</v>
      </c>
      <c r="C17" s="50"/>
      <c r="D17" s="51"/>
      <c r="E17" s="47"/>
      <c r="F17" s="42"/>
      <c r="G17" s="42"/>
    </row>
    <row r="18" spans="1:7" ht="12.75">
      <c r="A18" s="42"/>
      <c r="B18" s="42"/>
      <c r="C18" s="42"/>
      <c r="D18" s="42"/>
      <c r="E18" s="47"/>
      <c r="F18" s="42"/>
      <c r="G18" s="42"/>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15"/>
  <dimension ref="A1:V134"/>
  <sheetViews>
    <sheetView showGridLines="0" showZeros="0" zoomScale="86" zoomScaleNormal="86" zoomScalePageLayoutView="0" workbookViewId="0" topLeftCell="A1">
      <pane ySplit="6" topLeftCell="A7" activePane="bottomLeft" state="frozen"/>
      <selection pane="topLeft" activeCell="A4" sqref="A4:C4"/>
      <selection pane="bottomLeft" activeCell="Q14" sqref="Q14"/>
    </sheetView>
  </sheetViews>
  <sheetFormatPr defaultColWidth="9.140625" defaultRowHeight="12.75"/>
  <cols>
    <col min="1" max="1" width="5.28125" style="0" customWidth="1"/>
    <col min="2" max="2" width="20.421875" style="0" customWidth="1"/>
    <col min="3" max="3" width="13.7109375" style="0" customWidth="1"/>
    <col min="4" max="4" width="15.28125" style="52" customWidth="1"/>
    <col min="5" max="5" width="13.140625" style="52" customWidth="1"/>
    <col min="6" max="6" width="9.7109375" style="71" customWidth="1"/>
    <col min="7" max="8" width="7.7109375" style="71" hidden="1" customWidth="1"/>
    <col min="9" max="12" width="7.7109375" style="52" hidden="1" customWidth="1"/>
    <col min="13" max="15" width="6.8515625" style="52" hidden="1" customWidth="1"/>
    <col min="16" max="16" width="7.7109375" style="52" hidden="1" customWidth="1"/>
    <col min="17" max="17" width="6.7109375" style="52" customWidth="1"/>
    <col min="18" max="18" width="6.8515625" style="52" hidden="1" customWidth="1"/>
    <col min="19" max="19" width="18.28125" style="52" customWidth="1"/>
    <col min="21" max="22" width="9.140625" style="0" hidden="1" customWidth="1"/>
  </cols>
  <sheetData>
    <row r="1" spans="1:19" ht="26.25">
      <c r="A1" s="62" t="str">
        <f>'Week SetUp'!$A$6</f>
        <v>Ζ΄ ΕΝΩΣΗ</v>
      </c>
      <c r="B1" s="63"/>
      <c r="C1" s="63"/>
      <c r="D1" s="226"/>
      <c r="E1" s="85"/>
      <c r="F1" s="232" t="s">
        <v>98</v>
      </c>
      <c r="G1" s="85"/>
      <c r="H1" s="77"/>
      <c r="I1" s="64"/>
      <c r="J1" s="65"/>
      <c r="K1" s="65"/>
      <c r="L1" s="65"/>
      <c r="M1" s="65"/>
      <c r="N1" s="65"/>
      <c r="O1" s="65"/>
      <c r="P1" s="65"/>
      <c r="Q1" s="65"/>
      <c r="R1" s="65"/>
      <c r="S1" s="78"/>
    </row>
    <row r="2" spans="1:19" ht="13.5" thickBot="1">
      <c r="A2" s="66" t="str">
        <f>'Week SetUp'!$A$8</f>
        <v>1ο Παγκρήτιο Βετεράνων 2013</v>
      </c>
      <c r="B2" s="66"/>
      <c r="C2" s="58"/>
      <c r="D2" s="226"/>
      <c r="E2" s="226"/>
      <c r="F2" s="85"/>
      <c r="G2" s="72"/>
      <c r="H2" s="72"/>
      <c r="I2" s="72"/>
      <c r="J2" s="72"/>
      <c r="K2" s="64"/>
      <c r="L2" s="64"/>
      <c r="M2" s="64"/>
      <c r="N2" s="64"/>
      <c r="O2" s="64"/>
      <c r="P2" s="80"/>
      <c r="Q2" s="57"/>
      <c r="R2" s="57"/>
      <c r="S2" s="80"/>
    </row>
    <row r="3" spans="1:22" s="2" customFormat="1" ht="13.5" thickBot="1">
      <c r="A3" s="86" t="s">
        <v>11</v>
      </c>
      <c r="B3" s="87"/>
      <c r="C3" s="88"/>
      <c r="D3" s="257"/>
      <c r="E3" s="22"/>
      <c r="F3" s="89"/>
      <c r="G3" s="89"/>
      <c r="H3" s="89"/>
      <c r="I3" s="22"/>
      <c r="J3" s="90"/>
      <c r="K3" s="91"/>
      <c r="L3" s="81"/>
      <c r="M3" s="92"/>
      <c r="N3" s="92"/>
      <c r="O3" s="92"/>
      <c r="P3" s="81" t="s">
        <v>9</v>
      </c>
      <c r="Q3" s="235"/>
      <c r="R3" s="236"/>
      <c r="S3" s="237"/>
      <c r="U3" s="220" t="s">
        <v>35</v>
      </c>
      <c r="V3" s="221" t="e">
        <f>YEAR($A$5)-18</f>
        <v>#VALUE!</v>
      </c>
    </row>
    <row r="4" spans="1:22" s="2" customFormat="1" ht="12.75">
      <c r="A4" s="54" t="s">
        <v>38</v>
      </c>
      <c r="B4" s="54"/>
      <c r="C4" s="53" t="s">
        <v>39</v>
      </c>
      <c r="D4" s="258" t="s">
        <v>40</v>
      </c>
      <c r="E4" s="54"/>
      <c r="F4" s="93" t="s">
        <v>102</v>
      </c>
      <c r="G4" s="93"/>
      <c r="H4" s="93" t="s">
        <v>70</v>
      </c>
      <c r="I4" s="53"/>
      <c r="J4" s="82"/>
      <c r="K4" s="55" t="s">
        <v>41</v>
      </c>
      <c r="L4" s="94"/>
      <c r="M4" s="95"/>
      <c r="N4" s="95"/>
      <c r="O4" s="95"/>
      <c r="P4" s="94"/>
      <c r="Q4" s="236"/>
      <c r="R4" s="236"/>
      <c r="S4" s="292" t="s">
        <v>41</v>
      </c>
      <c r="U4" s="220" t="s">
        <v>36</v>
      </c>
      <c r="V4" s="221" t="e">
        <f>YEAR($A$5)-13</f>
        <v>#VALUE!</v>
      </c>
    </row>
    <row r="5" spans="1:19" s="2" customFormat="1" ht="13.5" thickBot="1">
      <c r="A5" s="311" t="str">
        <f>'Week SetUp'!$A$10</f>
        <v>17-19/05/2013</v>
      </c>
      <c r="B5" s="311"/>
      <c r="C5" s="67" t="str">
        <f>'Week SetUp'!$C$10</f>
        <v>ΗΡΑΚΛΕΙΟ Ο.Α.Α.</v>
      </c>
      <c r="D5" s="259" t="str">
        <f>'Week SetUp'!$D$10</f>
        <v>ΗΡΑΚΛΕΙΟ</v>
      </c>
      <c r="E5" s="68"/>
      <c r="F5" s="68" t="s">
        <v>98</v>
      </c>
      <c r="G5" s="68"/>
      <c r="H5" s="68" t="str">
        <f>'Week SetUp'!$A$12</f>
        <v>ΓΥΝΑΙΚΩΝ</v>
      </c>
      <c r="I5" s="68"/>
      <c r="J5" s="96"/>
      <c r="K5" s="59" t="str">
        <f>'Week SetUp'!$E$10</f>
        <v>Σταύρος Νικηφοράκης</v>
      </c>
      <c r="L5" s="97"/>
      <c r="M5" s="59"/>
      <c r="N5" s="59"/>
      <c r="O5" s="59"/>
      <c r="P5" s="97"/>
      <c r="Q5" s="238"/>
      <c r="R5" s="238"/>
      <c r="S5" s="293" t="s">
        <v>101</v>
      </c>
    </row>
    <row r="6" spans="1:19" ht="30" customHeight="1" thickBot="1">
      <c r="A6" s="239" t="s">
        <v>78</v>
      </c>
      <c r="B6" s="240" t="s">
        <v>44</v>
      </c>
      <c r="C6" s="240" t="s">
        <v>45</v>
      </c>
      <c r="D6" s="240" t="s">
        <v>39</v>
      </c>
      <c r="E6" s="240" t="s">
        <v>77</v>
      </c>
      <c r="F6" s="240" t="s">
        <v>67</v>
      </c>
      <c r="G6" s="241" t="s">
        <v>64</v>
      </c>
      <c r="H6" s="240" t="s">
        <v>12</v>
      </c>
      <c r="I6" s="242" t="s">
        <v>13</v>
      </c>
      <c r="J6" s="242" t="s">
        <v>14</v>
      </c>
      <c r="K6" s="240" t="s">
        <v>15</v>
      </c>
      <c r="L6" s="243"/>
      <c r="M6" s="243"/>
      <c r="N6" s="243" t="s">
        <v>16</v>
      </c>
      <c r="O6" s="243"/>
      <c r="P6" s="240" t="s">
        <v>10</v>
      </c>
      <c r="Q6" s="244" t="s">
        <v>76</v>
      </c>
      <c r="R6" s="263" t="s">
        <v>17</v>
      </c>
      <c r="S6" s="245" t="s">
        <v>75</v>
      </c>
    </row>
    <row r="7" spans="1:19" s="11" customFormat="1" ht="18.75" customHeight="1">
      <c r="A7" s="83">
        <v>1</v>
      </c>
      <c r="B7" s="273" t="s">
        <v>96</v>
      </c>
      <c r="C7" s="273" t="s">
        <v>85</v>
      </c>
      <c r="D7" s="309" t="s">
        <v>74</v>
      </c>
      <c r="E7" s="273" t="s">
        <v>97</v>
      </c>
      <c r="F7" s="290"/>
      <c r="G7" s="274"/>
      <c r="H7" s="275"/>
      <c r="I7" s="275"/>
      <c r="J7" s="275"/>
      <c r="K7" s="276"/>
      <c r="L7" s="275"/>
      <c r="M7" s="276"/>
      <c r="N7" s="275"/>
      <c r="O7" s="277"/>
      <c r="P7" s="310"/>
      <c r="Q7" s="278">
        <v>260</v>
      </c>
      <c r="R7" s="267"/>
      <c r="S7" s="75"/>
    </row>
    <row r="8" spans="1:19" s="11" customFormat="1" ht="18.75" customHeight="1">
      <c r="A8" s="83">
        <v>2</v>
      </c>
      <c r="B8" s="279" t="s">
        <v>121</v>
      </c>
      <c r="C8" s="279" t="s">
        <v>81</v>
      </c>
      <c r="D8" s="279" t="s">
        <v>79</v>
      </c>
      <c r="E8" s="279"/>
      <c r="F8" s="281"/>
      <c r="G8" s="280"/>
      <c r="H8" s="282"/>
      <c r="I8" s="282"/>
      <c r="J8" s="282"/>
      <c r="K8" s="283"/>
      <c r="L8" s="282"/>
      <c r="M8" s="283"/>
      <c r="N8" s="282"/>
      <c r="O8" s="254"/>
      <c r="P8" s="281"/>
      <c r="Q8" s="254">
        <v>240</v>
      </c>
      <c r="R8" s="268"/>
      <c r="S8" s="75"/>
    </row>
    <row r="9" spans="1:19" s="11" customFormat="1" ht="18.75" customHeight="1">
      <c r="A9" s="83">
        <v>3</v>
      </c>
      <c r="B9" s="286" t="s">
        <v>113</v>
      </c>
      <c r="C9" s="286" t="s">
        <v>84</v>
      </c>
      <c r="D9" s="288"/>
      <c r="E9" s="280"/>
      <c r="F9" s="284"/>
      <c r="G9" s="280"/>
      <c r="H9" s="282"/>
      <c r="I9" s="282"/>
      <c r="J9" s="282"/>
      <c r="K9" s="283"/>
      <c r="L9" s="282"/>
      <c r="M9" s="283"/>
      <c r="N9" s="282"/>
      <c r="O9" s="254"/>
      <c r="P9" s="289"/>
      <c r="Q9" s="254">
        <v>150</v>
      </c>
      <c r="R9" s="268"/>
      <c r="S9" s="75"/>
    </row>
    <row r="10" spans="1:19" s="11" customFormat="1" ht="18.75" customHeight="1">
      <c r="A10" s="83">
        <v>4</v>
      </c>
      <c r="B10" s="279" t="s">
        <v>109</v>
      </c>
      <c r="C10" s="279" t="s">
        <v>110</v>
      </c>
      <c r="D10" s="288" t="s">
        <v>74</v>
      </c>
      <c r="E10" s="280"/>
      <c r="F10" s="281"/>
      <c r="G10" s="280"/>
      <c r="H10" s="282"/>
      <c r="I10" s="282"/>
      <c r="J10" s="282"/>
      <c r="K10" s="283"/>
      <c r="L10" s="282"/>
      <c r="M10" s="283"/>
      <c r="N10" s="282"/>
      <c r="O10" s="254"/>
      <c r="P10" s="281"/>
      <c r="Q10" s="254">
        <v>135</v>
      </c>
      <c r="R10" s="268"/>
      <c r="S10" s="75"/>
    </row>
    <row r="11" spans="1:19" s="11" customFormat="1" ht="18.75" customHeight="1">
      <c r="A11" s="83">
        <v>5</v>
      </c>
      <c r="B11" s="279" t="s">
        <v>131</v>
      </c>
      <c r="C11" s="279" t="s">
        <v>132</v>
      </c>
      <c r="D11" s="279" t="s">
        <v>79</v>
      </c>
      <c r="E11" s="280">
        <v>2842061705</v>
      </c>
      <c r="F11" s="281"/>
      <c r="G11" s="280"/>
      <c r="H11" s="282"/>
      <c r="I11" s="282"/>
      <c r="J11" s="282"/>
      <c r="K11" s="283"/>
      <c r="L11" s="282"/>
      <c r="M11" s="283"/>
      <c r="N11" s="282"/>
      <c r="O11" s="254"/>
      <c r="P11" s="281"/>
      <c r="Q11" s="254">
        <v>120</v>
      </c>
      <c r="R11" s="268"/>
      <c r="S11" s="75"/>
    </row>
    <row r="12" spans="1:19" s="11" customFormat="1" ht="18.75" customHeight="1">
      <c r="A12" s="83">
        <v>6</v>
      </c>
      <c r="B12" s="279" t="s">
        <v>120</v>
      </c>
      <c r="C12" s="279" t="s">
        <v>111</v>
      </c>
      <c r="D12" s="279" t="s">
        <v>95</v>
      </c>
      <c r="E12" s="280" t="s">
        <v>112</v>
      </c>
      <c r="F12" s="281"/>
      <c r="G12" s="280"/>
      <c r="H12" s="282"/>
      <c r="I12" s="282"/>
      <c r="J12" s="282"/>
      <c r="K12" s="283"/>
      <c r="L12" s="282"/>
      <c r="M12" s="283"/>
      <c r="N12" s="282"/>
      <c r="O12" s="254"/>
      <c r="P12" s="281"/>
      <c r="Q12" s="254">
        <v>90</v>
      </c>
      <c r="R12" s="268"/>
      <c r="S12" s="75"/>
    </row>
    <row r="13" spans="1:19" s="11" customFormat="1" ht="18.75" customHeight="1">
      <c r="A13" s="83">
        <v>7</v>
      </c>
      <c r="B13" s="279" t="s">
        <v>92</v>
      </c>
      <c r="C13" s="279" t="s">
        <v>93</v>
      </c>
      <c r="D13" s="288" t="s">
        <v>74</v>
      </c>
      <c r="E13" s="280" t="s">
        <v>94</v>
      </c>
      <c r="F13" s="281"/>
      <c r="G13" s="280"/>
      <c r="H13" s="282"/>
      <c r="I13" s="282"/>
      <c r="J13" s="282"/>
      <c r="K13" s="283"/>
      <c r="L13" s="282"/>
      <c r="M13" s="283"/>
      <c r="N13" s="282"/>
      <c r="O13" s="254"/>
      <c r="P13" s="281"/>
      <c r="Q13" s="254">
        <v>70</v>
      </c>
      <c r="R13" s="268"/>
      <c r="S13" s="75"/>
    </row>
    <row r="14" spans="1:19" s="11" customFormat="1" ht="18.75" customHeight="1">
      <c r="A14" s="83">
        <v>8</v>
      </c>
      <c r="B14" s="279" t="s">
        <v>103</v>
      </c>
      <c r="C14" s="279" t="s">
        <v>104</v>
      </c>
      <c r="D14" s="282" t="s">
        <v>95</v>
      </c>
      <c r="E14" s="280" t="s">
        <v>105</v>
      </c>
      <c r="F14" s="284"/>
      <c r="G14" s="284"/>
      <c r="H14" s="254"/>
      <c r="I14" s="254"/>
      <c r="J14" s="254"/>
      <c r="K14" s="285"/>
      <c r="L14" s="254"/>
      <c r="M14" s="285"/>
      <c r="N14" s="254"/>
      <c r="O14" s="254"/>
      <c r="P14" s="254"/>
      <c r="Q14" s="254">
        <v>60</v>
      </c>
      <c r="R14" s="268"/>
      <c r="S14" s="75"/>
    </row>
    <row r="15" spans="1:19" s="11" customFormat="1" ht="18.75" customHeight="1">
      <c r="A15" s="83">
        <v>9</v>
      </c>
      <c r="B15" s="286" t="s">
        <v>89</v>
      </c>
      <c r="C15" s="286" t="s">
        <v>90</v>
      </c>
      <c r="D15" s="288" t="s">
        <v>74</v>
      </c>
      <c r="E15" s="280" t="s">
        <v>91</v>
      </c>
      <c r="F15" s="281"/>
      <c r="G15" s="280"/>
      <c r="H15" s="282"/>
      <c r="I15" s="282"/>
      <c r="J15" s="282"/>
      <c r="K15" s="283"/>
      <c r="L15" s="282"/>
      <c r="M15" s="283"/>
      <c r="N15" s="282"/>
      <c r="O15" s="254"/>
      <c r="P15" s="281"/>
      <c r="Q15" s="254">
        <v>60</v>
      </c>
      <c r="R15" s="268"/>
      <c r="S15" s="75"/>
    </row>
    <row r="16" spans="1:19" s="11" customFormat="1" ht="18.75" customHeight="1">
      <c r="A16" s="83">
        <v>10</v>
      </c>
      <c r="B16" s="279" t="s">
        <v>133</v>
      </c>
      <c r="C16" s="279" t="s">
        <v>85</v>
      </c>
      <c r="D16" s="288" t="s">
        <v>79</v>
      </c>
      <c r="E16" s="280"/>
      <c r="F16" s="281"/>
      <c r="G16" s="280"/>
      <c r="H16" s="282"/>
      <c r="I16" s="282"/>
      <c r="J16" s="282"/>
      <c r="K16" s="283"/>
      <c r="L16" s="282"/>
      <c r="M16" s="283"/>
      <c r="N16" s="282"/>
      <c r="O16" s="254"/>
      <c r="P16" s="281"/>
      <c r="Q16" s="254">
        <v>60</v>
      </c>
      <c r="R16" s="268"/>
      <c r="S16" s="75"/>
    </row>
    <row r="17" spans="1:19" s="11" customFormat="1" ht="18.75" customHeight="1">
      <c r="A17" s="83">
        <v>11</v>
      </c>
      <c r="B17" s="279" t="s">
        <v>122</v>
      </c>
      <c r="C17" s="279" t="s">
        <v>123</v>
      </c>
      <c r="D17" s="288" t="s">
        <v>74</v>
      </c>
      <c r="E17" s="280"/>
      <c r="F17" s="281"/>
      <c r="G17" s="280"/>
      <c r="H17" s="282"/>
      <c r="I17" s="282"/>
      <c r="J17" s="282"/>
      <c r="K17" s="283"/>
      <c r="L17" s="282"/>
      <c r="M17" s="283"/>
      <c r="N17" s="282"/>
      <c r="O17" s="254"/>
      <c r="P17" s="281"/>
      <c r="Q17" s="254">
        <v>55</v>
      </c>
      <c r="R17" s="268"/>
      <c r="S17" s="75"/>
    </row>
    <row r="18" spans="1:19" s="11" customFormat="1" ht="18.75" customHeight="1">
      <c r="A18" s="83">
        <v>12</v>
      </c>
      <c r="B18" s="279" t="s">
        <v>86</v>
      </c>
      <c r="C18" s="279" t="s">
        <v>87</v>
      </c>
      <c r="D18" s="265" t="s">
        <v>74</v>
      </c>
      <c r="E18" s="280" t="s">
        <v>88</v>
      </c>
      <c r="F18" s="248"/>
      <c r="G18" s="227"/>
      <c r="H18" s="248"/>
      <c r="I18" s="228"/>
      <c r="J18" s="228"/>
      <c r="K18" s="228"/>
      <c r="L18" s="300"/>
      <c r="M18" s="302"/>
      <c r="N18" s="303"/>
      <c r="O18" s="302"/>
      <c r="P18" s="228"/>
      <c r="Q18" s="228">
        <v>10</v>
      </c>
      <c r="R18" s="307">
        <f>IF(P18="DA",1,IF(P18="WC",2,IF(P18="SE",3,IF(P18="Q",4,IF(P18="LL",5,999)))))</f>
        <v>999</v>
      </c>
      <c r="S18" s="75"/>
    </row>
    <row r="19" spans="1:19" s="11" customFormat="1" ht="18.75" customHeight="1">
      <c r="A19" s="83">
        <v>13</v>
      </c>
      <c r="B19" s="279" t="s">
        <v>106</v>
      </c>
      <c r="C19" s="279" t="s">
        <v>107</v>
      </c>
      <c r="D19" s="279" t="s">
        <v>95</v>
      </c>
      <c r="E19" s="280" t="s">
        <v>108</v>
      </c>
      <c r="F19" s="281"/>
      <c r="G19" s="280"/>
      <c r="H19" s="282"/>
      <c r="I19" s="282"/>
      <c r="J19" s="282"/>
      <c r="K19" s="283"/>
      <c r="L19" s="282"/>
      <c r="M19" s="283"/>
      <c r="N19" s="282"/>
      <c r="O19" s="254"/>
      <c r="P19" s="281"/>
      <c r="Q19" s="254">
        <v>10</v>
      </c>
      <c r="R19" s="268"/>
      <c r="S19" s="75"/>
    </row>
    <row r="20" spans="1:19" s="11" customFormat="1" ht="18.75" customHeight="1">
      <c r="A20" s="83">
        <v>14</v>
      </c>
      <c r="B20" s="286" t="s">
        <v>82</v>
      </c>
      <c r="C20" s="286" t="s">
        <v>83</v>
      </c>
      <c r="D20" s="286" t="s">
        <v>80</v>
      </c>
      <c r="E20" s="280"/>
      <c r="F20" s="284"/>
      <c r="G20" s="280"/>
      <c r="H20" s="282"/>
      <c r="I20" s="282"/>
      <c r="J20" s="282"/>
      <c r="K20" s="283"/>
      <c r="L20" s="282"/>
      <c r="M20" s="283"/>
      <c r="N20" s="282"/>
      <c r="O20" s="254"/>
      <c r="P20" s="289"/>
      <c r="Q20" s="254">
        <v>10</v>
      </c>
      <c r="R20" s="268"/>
      <c r="S20" s="75"/>
    </row>
    <row r="21" spans="1:19" s="11" customFormat="1" ht="18.75" customHeight="1">
      <c r="A21" s="83">
        <v>15</v>
      </c>
      <c r="B21" s="273" t="s">
        <v>124</v>
      </c>
      <c r="C21" s="273" t="s">
        <v>125</v>
      </c>
      <c r="D21" s="275" t="s">
        <v>74</v>
      </c>
      <c r="E21" s="274" t="s">
        <v>126</v>
      </c>
      <c r="F21" s="290"/>
      <c r="G21" s="290"/>
      <c r="H21" s="277"/>
      <c r="I21" s="277"/>
      <c r="J21" s="277"/>
      <c r="K21" s="291"/>
      <c r="L21" s="277"/>
      <c r="M21" s="291"/>
      <c r="N21" s="277"/>
      <c r="O21" s="277"/>
      <c r="P21" s="277"/>
      <c r="Q21" s="277"/>
      <c r="R21" s="269"/>
      <c r="S21" s="75"/>
    </row>
    <row r="22" spans="1:19" s="11" customFormat="1" ht="18.75" customHeight="1">
      <c r="A22" s="83">
        <v>16</v>
      </c>
      <c r="B22" s="279" t="s">
        <v>114</v>
      </c>
      <c r="C22" s="279" t="s">
        <v>115</v>
      </c>
      <c r="D22" s="279" t="s">
        <v>74</v>
      </c>
      <c r="E22" s="280" t="s">
        <v>116</v>
      </c>
      <c r="F22" s="281"/>
      <c r="G22" s="280"/>
      <c r="H22" s="282"/>
      <c r="I22" s="282"/>
      <c r="J22" s="282"/>
      <c r="K22" s="283"/>
      <c r="L22" s="282"/>
      <c r="M22" s="283"/>
      <c r="N22" s="282"/>
      <c r="O22" s="254"/>
      <c r="P22" s="281"/>
      <c r="Q22" s="254"/>
      <c r="R22" s="268"/>
      <c r="S22" s="75"/>
    </row>
    <row r="23" spans="1:19" s="11" customFormat="1" ht="18.75" customHeight="1">
      <c r="A23" s="83">
        <v>17</v>
      </c>
      <c r="B23" s="279" t="s">
        <v>127</v>
      </c>
      <c r="C23" s="279" t="s">
        <v>104</v>
      </c>
      <c r="D23" s="279" t="s">
        <v>74</v>
      </c>
      <c r="E23" s="280"/>
      <c r="F23" s="281"/>
      <c r="G23" s="280"/>
      <c r="H23" s="282"/>
      <c r="I23" s="282"/>
      <c r="J23" s="282"/>
      <c r="K23" s="283"/>
      <c r="L23" s="282"/>
      <c r="M23" s="283"/>
      <c r="N23" s="282"/>
      <c r="O23" s="254"/>
      <c r="P23" s="281"/>
      <c r="Q23" s="254"/>
      <c r="R23" s="268"/>
      <c r="S23" s="75"/>
    </row>
    <row r="24" spans="1:19" s="11" customFormat="1" ht="18.75" customHeight="1">
      <c r="A24" s="83">
        <v>18</v>
      </c>
      <c r="B24" s="286" t="s">
        <v>128</v>
      </c>
      <c r="C24" s="286" t="s">
        <v>129</v>
      </c>
      <c r="D24" s="286" t="s">
        <v>74</v>
      </c>
      <c r="E24" s="280" t="s">
        <v>130</v>
      </c>
      <c r="F24" s="284"/>
      <c r="G24" s="280"/>
      <c r="H24" s="282"/>
      <c r="I24" s="282"/>
      <c r="J24" s="282"/>
      <c r="K24" s="283"/>
      <c r="L24" s="282"/>
      <c r="M24" s="283"/>
      <c r="N24" s="282"/>
      <c r="O24" s="254"/>
      <c r="P24" s="287"/>
      <c r="Q24" s="254"/>
      <c r="R24" s="268"/>
      <c r="S24" s="75"/>
    </row>
    <row r="25" spans="1:19" s="11" customFormat="1" ht="18.75" customHeight="1">
      <c r="A25" s="83">
        <v>19</v>
      </c>
      <c r="B25" s="308" t="s">
        <v>134</v>
      </c>
      <c r="C25" s="279" t="s">
        <v>85</v>
      </c>
      <c r="D25" s="288" t="s">
        <v>74</v>
      </c>
      <c r="E25" s="280" t="s">
        <v>135</v>
      </c>
      <c r="F25" s="281"/>
      <c r="G25" s="280"/>
      <c r="H25" s="282"/>
      <c r="I25" s="282"/>
      <c r="J25" s="282"/>
      <c r="K25" s="283"/>
      <c r="L25" s="282"/>
      <c r="M25" s="283"/>
      <c r="N25" s="282"/>
      <c r="O25" s="254"/>
      <c r="P25" s="281"/>
      <c r="Q25" s="254"/>
      <c r="R25" s="268"/>
      <c r="S25" s="75"/>
    </row>
    <row r="26" spans="1:19" s="11" customFormat="1" ht="18.75" customHeight="1" thickBot="1">
      <c r="A26" s="83">
        <v>20</v>
      </c>
      <c r="B26" s="294"/>
      <c r="C26" s="294"/>
      <c r="D26" s="275"/>
      <c r="E26" s="274"/>
      <c r="F26" s="290"/>
      <c r="G26" s="290"/>
      <c r="H26" s="277"/>
      <c r="I26" s="277"/>
      <c r="J26" s="277"/>
      <c r="K26" s="291"/>
      <c r="L26" s="277"/>
      <c r="M26" s="291"/>
      <c r="N26" s="277"/>
      <c r="O26" s="277"/>
      <c r="P26" s="277"/>
      <c r="Q26" s="277"/>
      <c r="R26" s="270"/>
      <c r="S26" s="75"/>
    </row>
    <row r="27" spans="1:19" s="11" customFormat="1" ht="19.5" customHeight="1">
      <c r="A27" s="83">
        <v>21</v>
      </c>
      <c r="B27" s="279"/>
      <c r="C27" s="279"/>
      <c r="D27" s="288"/>
      <c r="E27" s="280"/>
      <c r="F27" s="281"/>
      <c r="G27" s="284"/>
      <c r="H27" s="254"/>
      <c r="I27" s="254"/>
      <c r="J27" s="254"/>
      <c r="K27" s="285"/>
      <c r="L27" s="254"/>
      <c r="M27" s="285"/>
      <c r="N27" s="254"/>
      <c r="O27" s="254"/>
      <c r="P27" s="281"/>
      <c r="Q27" s="254"/>
      <c r="R27" s="75"/>
      <c r="S27" s="75"/>
    </row>
    <row r="28" spans="1:19" s="11" customFormat="1" ht="18.75" customHeight="1">
      <c r="A28" s="83">
        <v>22</v>
      </c>
      <c r="B28" s="279"/>
      <c r="C28" s="279"/>
      <c r="D28" s="288"/>
      <c r="E28" s="295"/>
      <c r="F28" s="296"/>
      <c r="G28" s="280"/>
      <c r="H28" s="297"/>
      <c r="I28" s="298"/>
      <c r="J28" s="298"/>
      <c r="K28" s="299"/>
      <c r="L28" s="297"/>
      <c r="M28" s="301"/>
      <c r="N28" s="297"/>
      <c r="O28" s="304"/>
      <c r="P28" s="305"/>
      <c r="Q28" s="254"/>
      <c r="R28" s="75"/>
      <c r="S28" s="75"/>
    </row>
    <row r="29" spans="1:19" s="11" customFormat="1" ht="18.75" customHeight="1">
      <c r="A29" s="83">
        <v>23</v>
      </c>
      <c r="B29" s="246"/>
      <c r="C29" s="246"/>
      <c r="D29" s="265"/>
      <c r="E29" s="233"/>
      <c r="F29" s="225"/>
      <c r="G29" s="227"/>
      <c r="H29" s="98"/>
      <c r="I29" s="74"/>
      <c r="J29" s="74"/>
      <c r="K29" s="75"/>
      <c r="L29" s="84"/>
      <c r="M29" s="99"/>
      <c r="N29" s="100"/>
      <c r="O29" s="99"/>
      <c r="P29" s="101"/>
      <c r="Q29" s="306"/>
      <c r="R29" s="102"/>
      <c r="S29" s="75"/>
    </row>
    <row r="30" spans="1:19" s="11" customFormat="1" ht="18.75" customHeight="1">
      <c r="A30" s="83">
        <v>24</v>
      </c>
      <c r="B30" s="246"/>
      <c r="C30" s="246"/>
      <c r="D30" s="260"/>
      <c r="E30" s="272"/>
      <c r="F30" s="225"/>
      <c r="G30" s="227"/>
      <c r="H30" s="98"/>
      <c r="I30" s="74"/>
      <c r="J30" s="74"/>
      <c r="K30" s="75"/>
      <c r="L30" s="84"/>
      <c r="M30" s="99"/>
      <c r="N30" s="100"/>
      <c r="O30" s="99"/>
      <c r="P30" s="101"/>
      <c r="Q30" s="227"/>
      <c r="R30" s="102">
        <f aca="true" t="shared" si="0" ref="R30:R38">IF(P30="DA",1,IF(P30="WC",2,IF(P30="SE",3,IF(P30="Q",4,IF(P30="LL",5,999)))))</f>
        <v>999</v>
      </c>
      <c r="S30" s="75"/>
    </row>
    <row r="31" spans="1:19" s="11" customFormat="1" ht="18.75" customHeight="1">
      <c r="A31" s="83">
        <v>25</v>
      </c>
      <c r="B31" s="246"/>
      <c r="C31" s="246"/>
      <c r="D31" s="260"/>
      <c r="E31" s="272"/>
      <c r="F31" s="225"/>
      <c r="G31" s="227">
        <v>28243</v>
      </c>
      <c r="H31" s="98"/>
      <c r="I31" s="74"/>
      <c r="J31" s="74"/>
      <c r="K31" s="75"/>
      <c r="L31" s="84"/>
      <c r="M31" s="99"/>
      <c r="N31" s="100">
        <f>IF(S31="",999,S31)</f>
        <v>999</v>
      </c>
      <c r="O31" s="99"/>
      <c r="P31" s="101" t="s">
        <v>65</v>
      </c>
      <c r="Q31" s="227"/>
      <c r="R31" s="102">
        <f t="shared" si="0"/>
        <v>999</v>
      </c>
      <c r="S31" s="75"/>
    </row>
    <row r="32" spans="1:19" s="11" customFormat="1" ht="18.75" customHeight="1">
      <c r="A32" s="83">
        <v>26</v>
      </c>
      <c r="B32" s="246"/>
      <c r="C32" s="246"/>
      <c r="D32" s="260"/>
      <c r="E32" s="256"/>
      <c r="F32" s="225"/>
      <c r="G32" s="248"/>
      <c r="H32" s="98"/>
      <c r="I32" s="74"/>
      <c r="J32" s="74"/>
      <c r="K32" s="75"/>
      <c r="L32" s="84"/>
      <c r="M32" s="99"/>
      <c r="N32" s="100"/>
      <c r="O32" s="99"/>
      <c r="P32" s="101"/>
      <c r="Q32" s="254"/>
      <c r="R32" s="102">
        <f t="shared" si="0"/>
        <v>999</v>
      </c>
      <c r="S32" s="75"/>
    </row>
    <row r="33" spans="1:19" s="11" customFormat="1" ht="18.75" customHeight="1">
      <c r="A33" s="83">
        <v>27</v>
      </c>
      <c r="B33" s="246"/>
      <c r="C33" s="246"/>
      <c r="D33" s="260"/>
      <c r="E33" s="256"/>
      <c r="F33" s="225"/>
      <c r="G33" s="227">
        <v>25625</v>
      </c>
      <c r="H33" s="98"/>
      <c r="I33" s="74"/>
      <c r="J33" s="74"/>
      <c r="K33" s="75"/>
      <c r="L33" s="84"/>
      <c r="M33" s="99"/>
      <c r="N33" s="100">
        <f>IF(S33="",999,S33)</f>
        <v>999</v>
      </c>
      <c r="O33" s="99"/>
      <c r="P33" s="101" t="s">
        <v>65</v>
      </c>
      <c r="Q33" s="227"/>
      <c r="R33" s="102">
        <f t="shared" si="0"/>
        <v>999</v>
      </c>
      <c r="S33" s="75"/>
    </row>
    <row r="34" spans="1:19" s="11" customFormat="1" ht="18.75" customHeight="1">
      <c r="A34" s="83">
        <v>28</v>
      </c>
      <c r="B34" s="246"/>
      <c r="C34" s="246"/>
      <c r="D34" s="260"/>
      <c r="E34" s="265"/>
      <c r="F34" s="248"/>
      <c r="G34" s="253">
        <v>25626</v>
      </c>
      <c r="H34" s="98"/>
      <c r="I34" s="74"/>
      <c r="J34" s="74"/>
      <c r="K34" s="75"/>
      <c r="L34" s="84"/>
      <c r="M34" s="99"/>
      <c r="N34" s="100"/>
      <c r="O34" s="99"/>
      <c r="P34" s="74" t="s">
        <v>65</v>
      </c>
      <c r="Q34" s="262"/>
      <c r="R34" s="102">
        <f t="shared" si="0"/>
        <v>999</v>
      </c>
      <c r="S34" s="75"/>
    </row>
    <row r="35" spans="1:19" s="11" customFormat="1" ht="18.75" customHeight="1">
      <c r="A35" s="83">
        <v>29</v>
      </c>
      <c r="B35" s="250"/>
      <c r="C35" s="250"/>
      <c r="D35" s="261"/>
      <c r="E35" s="250"/>
      <c r="F35" s="225"/>
      <c r="G35" s="253">
        <v>24874</v>
      </c>
      <c r="H35" s="98"/>
      <c r="I35" s="74"/>
      <c r="J35" s="74"/>
      <c r="K35" s="75"/>
      <c r="L35" s="84"/>
      <c r="M35" s="99"/>
      <c r="N35" s="100">
        <f>IF(S35="",999,S35)</f>
        <v>999</v>
      </c>
      <c r="O35" s="99"/>
      <c r="P35" s="74" t="s">
        <v>65</v>
      </c>
      <c r="Q35" s="247"/>
      <c r="R35" s="102">
        <f t="shared" si="0"/>
        <v>999</v>
      </c>
      <c r="S35" s="75"/>
    </row>
    <row r="36" spans="1:19" s="11" customFormat="1" ht="18.75" customHeight="1">
      <c r="A36" s="83">
        <v>30</v>
      </c>
      <c r="B36" s="250"/>
      <c r="C36" s="250"/>
      <c r="D36" s="261"/>
      <c r="E36" s="264"/>
      <c r="F36" s="225"/>
      <c r="G36" s="253">
        <v>26338</v>
      </c>
      <c r="H36" s="98"/>
      <c r="I36" s="74"/>
      <c r="J36" s="74"/>
      <c r="K36" s="75"/>
      <c r="L36" s="84"/>
      <c r="M36" s="99"/>
      <c r="N36" s="100">
        <f>IF(S36="",999,S36)</f>
        <v>999</v>
      </c>
      <c r="O36" s="99"/>
      <c r="P36" s="74" t="s">
        <v>65</v>
      </c>
      <c r="Q36" s="262"/>
      <c r="R36" s="102">
        <f t="shared" si="0"/>
        <v>999</v>
      </c>
      <c r="S36" s="75"/>
    </row>
    <row r="37" spans="1:19" s="11" customFormat="1" ht="18.75" customHeight="1">
      <c r="A37" s="83">
        <v>31</v>
      </c>
      <c r="B37" s="246"/>
      <c r="C37" s="246"/>
      <c r="D37" s="260"/>
      <c r="E37" s="233"/>
      <c r="F37" s="225"/>
      <c r="G37" s="227">
        <v>90060</v>
      </c>
      <c r="H37" s="98"/>
      <c r="I37" s="74"/>
      <c r="J37" s="74"/>
      <c r="K37" s="75"/>
      <c r="L37" s="84"/>
      <c r="M37" s="99"/>
      <c r="N37" s="100"/>
      <c r="O37" s="99"/>
      <c r="P37" s="101" t="s">
        <v>65</v>
      </c>
      <c r="Q37" s="228"/>
      <c r="R37" s="102">
        <f t="shared" si="0"/>
        <v>999</v>
      </c>
      <c r="S37" s="75"/>
    </row>
    <row r="38" spans="1:19" s="11" customFormat="1" ht="18.75" customHeight="1">
      <c r="A38" s="83">
        <v>32</v>
      </c>
      <c r="B38" s="246"/>
      <c r="C38" s="246"/>
      <c r="D38" s="260"/>
      <c r="E38" s="256"/>
      <c r="F38" s="225"/>
      <c r="G38" s="253">
        <v>25623</v>
      </c>
      <c r="H38" s="98"/>
      <c r="I38" s="74"/>
      <c r="J38" s="74"/>
      <c r="K38" s="75"/>
      <c r="L38" s="84"/>
      <c r="M38" s="99"/>
      <c r="N38" s="100">
        <f>IF(S38="",999,S38)</f>
        <v>999</v>
      </c>
      <c r="O38" s="99"/>
      <c r="P38" s="74" t="s">
        <v>65</v>
      </c>
      <c r="Q38" s="262"/>
      <c r="R38" s="102">
        <f t="shared" si="0"/>
        <v>999</v>
      </c>
      <c r="S38" s="75"/>
    </row>
    <row r="39" spans="1:19" s="11" customFormat="1" ht="18.75" customHeight="1">
      <c r="A39" s="83">
        <v>33</v>
      </c>
      <c r="B39" s="246"/>
      <c r="C39" s="246"/>
      <c r="D39" s="260"/>
      <c r="E39" s="233"/>
      <c r="F39" s="225"/>
      <c r="G39" s="253">
        <v>24772</v>
      </c>
      <c r="H39" s="98"/>
      <c r="I39" s="74"/>
      <c r="J39" s="74"/>
      <c r="K39" s="75"/>
      <c r="L39" s="84"/>
      <c r="M39" s="99"/>
      <c r="N39" s="100">
        <f>IF(S39="",999,S39)</f>
        <v>999</v>
      </c>
      <c r="O39" s="99"/>
      <c r="P39" s="74" t="s">
        <v>65</v>
      </c>
      <c r="Q39" s="247"/>
      <c r="R39" s="102">
        <f>IF(P43="DA",1,IF(P43="WC",2,IF(P43="SE",3,IF(P43="Q",4,IF(P43="LL",5,999)))))</f>
        <v>999</v>
      </c>
      <c r="S39" s="75"/>
    </row>
    <row r="40" spans="1:19" s="11" customFormat="1" ht="18.75" customHeight="1">
      <c r="A40" s="83">
        <v>34</v>
      </c>
      <c r="B40" s="251"/>
      <c r="C40" s="251"/>
      <c r="D40" s="228"/>
      <c r="E40" s="266"/>
      <c r="F40" s="223"/>
      <c r="G40" s="98"/>
      <c r="H40" s="98"/>
      <c r="I40" s="74"/>
      <c r="J40" s="74"/>
      <c r="K40" s="75"/>
      <c r="L40" s="84"/>
      <c r="M40" s="99"/>
      <c r="N40" s="100">
        <f>IF(S40="",999,S40)</f>
        <v>999</v>
      </c>
      <c r="O40" s="99"/>
      <c r="P40" s="74"/>
      <c r="Q40" s="255"/>
      <c r="R40" s="102">
        <f>IF(P40="DA",1,IF(P40="WC",2,IF(P40="SE",3,IF(P40="Q",4,IF(P40="LL",5,999)))))</f>
        <v>999</v>
      </c>
      <c r="S40" s="75"/>
    </row>
    <row r="41" spans="1:19" s="11" customFormat="1" ht="18.75" customHeight="1">
      <c r="A41" s="83">
        <v>35</v>
      </c>
      <c r="B41" s="250"/>
      <c r="C41" s="250"/>
      <c r="D41" s="261"/>
      <c r="E41" s="252"/>
      <c r="F41" s="225"/>
      <c r="G41" s="253"/>
      <c r="H41" s="98"/>
      <c r="I41" s="74"/>
      <c r="J41" s="74"/>
      <c r="K41" s="75"/>
      <c r="L41" s="84"/>
      <c r="M41" s="99"/>
      <c r="N41" s="100"/>
      <c r="O41" s="99"/>
      <c r="P41" s="74"/>
      <c r="Q41" s="262"/>
      <c r="R41" s="102">
        <f>IF(P41="DA",1,IF(P41="WC",2,IF(P41="SE",3,IF(P41="Q",4,IF(P41="LL",5,999)))))</f>
        <v>999</v>
      </c>
      <c r="S41" s="75"/>
    </row>
    <row r="42" spans="1:19" s="11" customFormat="1" ht="18.75" customHeight="1">
      <c r="A42" s="83">
        <v>36</v>
      </c>
      <c r="B42" s="250"/>
      <c r="C42" s="250"/>
      <c r="D42" s="261"/>
      <c r="E42" s="250"/>
      <c r="F42" s="225"/>
      <c r="G42" s="253"/>
      <c r="H42" s="98"/>
      <c r="I42" s="74"/>
      <c r="J42" s="74"/>
      <c r="K42" s="75"/>
      <c r="L42" s="84"/>
      <c r="M42" s="99"/>
      <c r="N42" s="100"/>
      <c r="O42" s="99"/>
      <c r="P42" s="74"/>
      <c r="Q42" s="262"/>
      <c r="R42" s="102">
        <f>IF(P42="DA",1,IF(P42="WC",2,IF(P42="SE",3,IF(P42="Q",4,IF(P42="LL",5,999)))))</f>
        <v>999</v>
      </c>
      <c r="S42" s="75"/>
    </row>
    <row r="43" spans="1:19" s="11" customFormat="1" ht="18.75" customHeight="1">
      <c r="A43" s="83">
        <v>37</v>
      </c>
      <c r="B43" s="73"/>
      <c r="C43" s="73"/>
      <c r="D43" s="74"/>
      <c r="E43" s="249"/>
      <c r="F43" s="225"/>
      <c r="G43" s="98"/>
      <c r="H43" s="98"/>
      <c r="I43" s="74"/>
      <c r="J43" s="74"/>
      <c r="K43" s="75"/>
      <c r="L43" s="84"/>
      <c r="M43" s="99"/>
      <c r="N43" s="100">
        <f aca="true" t="shared" si="1" ref="N43:N70">IF(S43="",999,S43)</f>
        <v>999</v>
      </c>
      <c r="O43" s="99"/>
      <c r="P43" s="74"/>
      <c r="Q43" s="222"/>
      <c r="R43" s="102">
        <f aca="true" t="shared" si="2" ref="R43:R70">IF(P43="DA",1,IF(P43="WC",2,IF(P43="SE",3,IF(P43="Q",4,IF(P43="LL",5,999)))))</f>
        <v>999</v>
      </c>
      <c r="S43" s="75"/>
    </row>
    <row r="44" spans="1:19" s="11" customFormat="1" ht="18.75" customHeight="1">
      <c r="A44" s="83">
        <v>38</v>
      </c>
      <c r="B44" s="73"/>
      <c r="C44" s="73"/>
      <c r="D44" s="74"/>
      <c r="E44" s="74"/>
      <c r="F44" s="223"/>
      <c r="G44" s="98"/>
      <c r="H44" s="98"/>
      <c r="I44" s="74"/>
      <c r="J44" s="74"/>
      <c r="K44" s="75"/>
      <c r="L44" s="84"/>
      <c r="M44" s="99"/>
      <c r="N44" s="100">
        <f t="shared" si="1"/>
        <v>999</v>
      </c>
      <c r="O44" s="99"/>
      <c r="P44" s="74"/>
      <c r="Q44" s="222"/>
      <c r="R44" s="102">
        <f t="shared" si="2"/>
        <v>999</v>
      </c>
      <c r="S44" s="75"/>
    </row>
    <row r="45" spans="1:19" s="11" customFormat="1" ht="18.75" customHeight="1">
      <c r="A45" s="83">
        <v>39</v>
      </c>
      <c r="B45" s="73"/>
      <c r="C45" s="73"/>
      <c r="D45" s="74"/>
      <c r="E45" s="74"/>
      <c r="F45" s="223"/>
      <c r="G45" s="98"/>
      <c r="H45" s="98"/>
      <c r="I45" s="74"/>
      <c r="J45" s="74"/>
      <c r="K45" s="75"/>
      <c r="L45" s="84"/>
      <c r="M45" s="99"/>
      <c r="N45" s="100">
        <f t="shared" si="1"/>
        <v>999</v>
      </c>
      <c r="O45" s="99"/>
      <c r="P45" s="74"/>
      <c r="Q45" s="222"/>
      <c r="R45" s="102">
        <f t="shared" si="2"/>
        <v>999</v>
      </c>
      <c r="S45" s="75"/>
    </row>
    <row r="46" spans="1:19" s="11" customFormat="1" ht="18.75" customHeight="1">
      <c r="A46" s="83">
        <v>40</v>
      </c>
      <c r="B46" s="73"/>
      <c r="C46" s="73"/>
      <c r="D46" s="74"/>
      <c r="E46" s="74"/>
      <c r="F46" s="223"/>
      <c r="G46" s="98"/>
      <c r="H46" s="98"/>
      <c r="I46" s="74"/>
      <c r="J46" s="74"/>
      <c r="K46" s="75"/>
      <c r="L46" s="84"/>
      <c r="M46" s="99"/>
      <c r="N46" s="100">
        <f t="shared" si="1"/>
        <v>999</v>
      </c>
      <c r="O46" s="99"/>
      <c r="P46" s="74"/>
      <c r="Q46" s="222"/>
      <c r="R46" s="102">
        <f t="shared" si="2"/>
        <v>999</v>
      </c>
      <c r="S46" s="75"/>
    </row>
    <row r="47" spans="1:19" s="11" customFormat="1" ht="18.75" customHeight="1">
      <c r="A47" s="83">
        <v>41</v>
      </c>
      <c r="B47" s="73"/>
      <c r="C47" s="73"/>
      <c r="D47" s="74"/>
      <c r="E47" s="74"/>
      <c r="F47" s="223"/>
      <c r="G47" s="98"/>
      <c r="H47" s="98"/>
      <c r="I47" s="74"/>
      <c r="J47" s="74"/>
      <c r="K47" s="75"/>
      <c r="L47" s="84"/>
      <c r="M47" s="99"/>
      <c r="N47" s="100">
        <f t="shared" si="1"/>
        <v>999</v>
      </c>
      <c r="O47" s="99"/>
      <c r="P47" s="74"/>
      <c r="Q47" s="222"/>
      <c r="R47" s="102">
        <f t="shared" si="2"/>
        <v>999</v>
      </c>
      <c r="S47" s="75"/>
    </row>
    <row r="48" spans="1:19" s="11" customFormat="1" ht="18.75" customHeight="1">
      <c r="A48" s="83">
        <v>42</v>
      </c>
      <c r="B48" s="73"/>
      <c r="C48" s="73"/>
      <c r="D48" s="74"/>
      <c r="E48" s="74"/>
      <c r="F48" s="223"/>
      <c r="G48" s="98"/>
      <c r="H48" s="98"/>
      <c r="I48" s="74"/>
      <c r="J48" s="74"/>
      <c r="K48" s="75"/>
      <c r="L48" s="84"/>
      <c r="M48" s="99"/>
      <c r="N48" s="100">
        <f t="shared" si="1"/>
        <v>999</v>
      </c>
      <c r="O48" s="99"/>
      <c r="P48" s="74"/>
      <c r="Q48" s="222"/>
      <c r="R48" s="102">
        <f t="shared" si="2"/>
        <v>999</v>
      </c>
      <c r="S48" s="75"/>
    </row>
    <row r="49" spans="1:19" s="11" customFormat="1" ht="18.75" customHeight="1">
      <c r="A49" s="83">
        <v>43</v>
      </c>
      <c r="B49" s="73"/>
      <c r="C49" s="73"/>
      <c r="D49" s="74"/>
      <c r="E49" s="74"/>
      <c r="F49" s="223"/>
      <c r="G49" s="98"/>
      <c r="H49" s="98"/>
      <c r="I49" s="74"/>
      <c r="J49" s="74"/>
      <c r="K49" s="75"/>
      <c r="L49" s="84"/>
      <c r="M49" s="99"/>
      <c r="N49" s="100">
        <f t="shared" si="1"/>
        <v>999</v>
      </c>
      <c r="O49" s="99"/>
      <c r="P49" s="74"/>
      <c r="Q49" s="222"/>
      <c r="R49" s="102">
        <f t="shared" si="2"/>
        <v>999</v>
      </c>
      <c r="S49" s="75"/>
    </row>
    <row r="50" spans="1:19" s="11" customFormat="1" ht="18.75" customHeight="1">
      <c r="A50" s="83">
        <v>44</v>
      </c>
      <c r="B50" s="73"/>
      <c r="C50" s="73"/>
      <c r="D50" s="74"/>
      <c r="E50" s="74"/>
      <c r="F50" s="223"/>
      <c r="G50" s="98"/>
      <c r="H50" s="98"/>
      <c r="I50" s="74"/>
      <c r="J50" s="74"/>
      <c r="K50" s="75"/>
      <c r="L50" s="84"/>
      <c r="M50" s="99"/>
      <c r="N50" s="100">
        <f t="shared" si="1"/>
        <v>999</v>
      </c>
      <c r="O50" s="99"/>
      <c r="P50" s="74"/>
      <c r="Q50" s="222"/>
      <c r="R50" s="102">
        <f t="shared" si="2"/>
        <v>999</v>
      </c>
      <c r="S50" s="75"/>
    </row>
    <row r="51" spans="1:19" s="11" customFormat="1" ht="18.75" customHeight="1">
      <c r="A51" s="83">
        <v>45</v>
      </c>
      <c r="B51" s="73"/>
      <c r="C51" s="73"/>
      <c r="D51" s="74"/>
      <c r="E51" s="74"/>
      <c r="F51" s="223"/>
      <c r="G51" s="98"/>
      <c r="H51" s="98"/>
      <c r="I51" s="74"/>
      <c r="J51" s="74"/>
      <c r="K51" s="75"/>
      <c r="L51" s="84"/>
      <c r="M51" s="99"/>
      <c r="N51" s="100">
        <f t="shared" si="1"/>
        <v>999</v>
      </c>
      <c r="O51" s="99"/>
      <c r="P51" s="74"/>
      <c r="Q51" s="222"/>
      <c r="R51" s="102">
        <f t="shared" si="2"/>
        <v>999</v>
      </c>
      <c r="S51" s="75"/>
    </row>
    <row r="52" spans="1:19" s="11" customFormat="1" ht="18.75" customHeight="1">
      <c r="A52" s="83">
        <v>46</v>
      </c>
      <c r="B52" s="73"/>
      <c r="C52" s="73"/>
      <c r="D52" s="74"/>
      <c r="E52" s="74"/>
      <c r="F52" s="223"/>
      <c r="G52" s="98"/>
      <c r="H52" s="98"/>
      <c r="I52" s="74"/>
      <c r="J52" s="74"/>
      <c r="K52" s="75"/>
      <c r="L52" s="84"/>
      <c r="M52" s="99"/>
      <c r="N52" s="100">
        <f t="shared" si="1"/>
        <v>999</v>
      </c>
      <c r="O52" s="99"/>
      <c r="P52" s="74"/>
      <c r="Q52" s="222"/>
      <c r="R52" s="102">
        <f t="shared" si="2"/>
        <v>999</v>
      </c>
      <c r="S52" s="75"/>
    </row>
    <row r="53" spans="1:19" s="11" customFormat="1" ht="18.75" customHeight="1">
      <c r="A53" s="83">
        <v>47</v>
      </c>
      <c r="B53" s="73"/>
      <c r="C53" s="73"/>
      <c r="D53" s="74"/>
      <c r="E53" s="74"/>
      <c r="F53" s="223"/>
      <c r="G53" s="98"/>
      <c r="H53" s="98"/>
      <c r="I53" s="74"/>
      <c r="J53" s="74"/>
      <c r="K53" s="75"/>
      <c r="L53" s="84"/>
      <c r="M53" s="99"/>
      <c r="N53" s="100">
        <f t="shared" si="1"/>
        <v>999</v>
      </c>
      <c r="O53" s="99"/>
      <c r="P53" s="74"/>
      <c r="Q53" s="222"/>
      <c r="R53" s="102">
        <f t="shared" si="2"/>
        <v>999</v>
      </c>
      <c r="S53" s="75"/>
    </row>
    <row r="54" spans="1:19" s="11" customFormat="1" ht="18.75" customHeight="1">
      <c r="A54" s="83">
        <v>48</v>
      </c>
      <c r="B54" s="73"/>
      <c r="C54" s="73"/>
      <c r="D54" s="74"/>
      <c r="E54" s="74"/>
      <c r="F54" s="223"/>
      <c r="G54" s="98"/>
      <c r="H54" s="98"/>
      <c r="I54" s="74"/>
      <c r="J54" s="74"/>
      <c r="K54" s="75"/>
      <c r="L54" s="84"/>
      <c r="M54" s="99"/>
      <c r="N54" s="100">
        <f t="shared" si="1"/>
        <v>999</v>
      </c>
      <c r="O54" s="99"/>
      <c r="P54" s="74"/>
      <c r="Q54" s="222"/>
      <c r="R54" s="102">
        <f t="shared" si="2"/>
        <v>999</v>
      </c>
      <c r="S54" s="75"/>
    </row>
    <row r="55" spans="1:19" s="11" customFormat="1" ht="18.75" customHeight="1">
      <c r="A55" s="83">
        <v>49</v>
      </c>
      <c r="B55" s="73"/>
      <c r="C55" s="73"/>
      <c r="D55" s="74"/>
      <c r="E55" s="74"/>
      <c r="F55" s="223"/>
      <c r="G55" s="98"/>
      <c r="H55" s="98"/>
      <c r="I55" s="74"/>
      <c r="J55" s="74"/>
      <c r="K55" s="75"/>
      <c r="L55" s="84"/>
      <c r="M55" s="99"/>
      <c r="N55" s="100">
        <f t="shared" si="1"/>
        <v>999</v>
      </c>
      <c r="O55" s="99"/>
      <c r="P55" s="74"/>
      <c r="Q55" s="222"/>
      <c r="R55" s="102">
        <f t="shared" si="2"/>
        <v>999</v>
      </c>
      <c r="S55" s="75"/>
    </row>
    <row r="56" spans="1:19" s="11" customFormat="1" ht="18.75" customHeight="1">
      <c r="A56" s="83">
        <v>50</v>
      </c>
      <c r="B56" s="73"/>
      <c r="C56" s="73"/>
      <c r="D56" s="74"/>
      <c r="E56" s="74"/>
      <c r="F56" s="223"/>
      <c r="G56" s="98"/>
      <c r="H56" s="98"/>
      <c r="I56" s="74"/>
      <c r="J56" s="74"/>
      <c r="K56" s="75"/>
      <c r="L56" s="84"/>
      <c r="M56" s="99"/>
      <c r="N56" s="100">
        <f t="shared" si="1"/>
        <v>999</v>
      </c>
      <c r="O56" s="99"/>
      <c r="P56" s="74"/>
      <c r="Q56" s="222"/>
      <c r="R56" s="102">
        <f t="shared" si="2"/>
        <v>999</v>
      </c>
      <c r="S56" s="75"/>
    </row>
    <row r="57" spans="1:19" s="11" customFormat="1" ht="18.75" customHeight="1">
      <c r="A57" s="83">
        <v>51</v>
      </c>
      <c r="B57" s="73"/>
      <c r="C57" s="73"/>
      <c r="D57" s="74"/>
      <c r="E57" s="74"/>
      <c r="F57" s="223"/>
      <c r="G57" s="98"/>
      <c r="H57" s="98"/>
      <c r="I57" s="74"/>
      <c r="J57" s="74"/>
      <c r="K57" s="75"/>
      <c r="L57" s="84"/>
      <c r="M57" s="99"/>
      <c r="N57" s="100">
        <f t="shared" si="1"/>
        <v>999</v>
      </c>
      <c r="O57" s="99"/>
      <c r="P57" s="74"/>
      <c r="Q57" s="222"/>
      <c r="R57" s="102">
        <f t="shared" si="2"/>
        <v>999</v>
      </c>
      <c r="S57" s="75"/>
    </row>
    <row r="58" spans="1:19" s="11" customFormat="1" ht="18.75" customHeight="1">
      <c r="A58" s="83">
        <v>52</v>
      </c>
      <c r="B58" s="73"/>
      <c r="C58" s="73"/>
      <c r="D58" s="74"/>
      <c r="E58" s="74"/>
      <c r="F58" s="223"/>
      <c r="G58" s="98"/>
      <c r="H58" s="98"/>
      <c r="I58" s="74"/>
      <c r="J58" s="74"/>
      <c r="K58" s="75"/>
      <c r="L58" s="84"/>
      <c r="M58" s="99"/>
      <c r="N58" s="100">
        <f t="shared" si="1"/>
        <v>999</v>
      </c>
      <c r="O58" s="99"/>
      <c r="P58" s="74"/>
      <c r="Q58" s="222"/>
      <c r="R58" s="102">
        <f t="shared" si="2"/>
        <v>999</v>
      </c>
      <c r="S58" s="75"/>
    </row>
    <row r="59" spans="1:19" s="11" customFormat="1" ht="18.75" customHeight="1">
      <c r="A59" s="83">
        <v>53</v>
      </c>
      <c r="B59" s="73"/>
      <c r="C59" s="73"/>
      <c r="D59" s="74"/>
      <c r="E59" s="74"/>
      <c r="F59" s="223"/>
      <c r="G59" s="98"/>
      <c r="H59" s="98"/>
      <c r="I59" s="74"/>
      <c r="J59" s="74"/>
      <c r="K59" s="75"/>
      <c r="L59" s="84"/>
      <c r="M59" s="99"/>
      <c r="N59" s="100">
        <f t="shared" si="1"/>
        <v>999</v>
      </c>
      <c r="O59" s="99"/>
      <c r="P59" s="74"/>
      <c r="Q59" s="222"/>
      <c r="R59" s="102">
        <f t="shared" si="2"/>
        <v>999</v>
      </c>
      <c r="S59" s="75"/>
    </row>
    <row r="60" spans="1:19" s="11" customFormat="1" ht="18.75" customHeight="1">
      <c r="A60" s="83">
        <v>54</v>
      </c>
      <c r="B60" s="73"/>
      <c r="C60" s="73"/>
      <c r="D60" s="74"/>
      <c r="E60" s="74"/>
      <c r="F60" s="223"/>
      <c r="G60" s="98"/>
      <c r="H60" s="98"/>
      <c r="I60" s="74"/>
      <c r="J60" s="74"/>
      <c r="K60" s="75"/>
      <c r="L60" s="84"/>
      <c r="M60" s="99"/>
      <c r="N60" s="100">
        <f t="shared" si="1"/>
        <v>999</v>
      </c>
      <c r="O60" s="99"/>
      <c r="P60" s="74"/>
      <c r="Q60" s="222"/>
      <c r="R60" s="102">
        <f t="shared" si="2"/>
        <v>999</v>
      </c>
      <c r="S60" s="75"/>
    </row>
    <row r="61" spans="1:19" s="11" customFormat="1" ht="18.75" customHeight="1">
      <c r="A61" s="83">
        <v>55</v>
      </c>
      <c r="B61" s="73"/>
      <c r="C61" s="73"/>
      <c r="D61" s="74"/>
      <c r="E61" s="74"/>
      <c r="F61" s="223"/>
      <c r="G61" s="98"/>
      <c r="H61" s="98"/>
      <c r="I61" s="74"/>
      <c r="J61" s="74"/>
      <c r="K61" s="75"/>
      <c r="L61" s="84"/>
      <c r="M61" s="99"/>
      <c r="N61" s="100">
        <f t="shared" si="1"/>
        <v>999</v>
      </c>
      <c r="O61" s="99"/>
      <c r="P61" s="74"/>
      <c r="Q61" s="222"/>
      <c r="R61" s="102">
        <f t="shared" si="2"/>
        <v>999</v>
      </c>
      <c r="S61" s="75"/>
    </row>
    <row r="62" spans="1:19" s="11" customFormat="1" ht="18.75" customHeight="1">
      <c r="A62" s="83">
        <v>56</v>
      </c>
      <c r="B62" s="73"/>
      <c r="C62" s="73"/>
      <c r="D62" s="74"/>
      <c r="E62" s="74"/>
      <c r="F62" s="223"/>
      <c r="G62" s="98"/>
      <c r="H62" s="98"/>
      <c r="I62" s="74"/>
      <c r="J62" s="74"/>
      <c r="K62" s="75"/>
      <c r="L62" s="84"/>
      <c r="M62" s="99"/>
      <c r="N62" s="100">
        <f t="shared" si="1"/>
        <v>999</v>
      </c>
      <c r="O62" s="99"/>
      <c r="P62" s="74"/>
      <c r="Q62" s="222"/>
      <c r="R62" s="102">
        <f t="shared" si="2"/>
        <v>999</v>
      </c>
      <c r="S62" s="75"/>
    </row>
    <row r="63" spans="1:19" s="11" customFormat="1" ht="18.75" customHeight="1">
      <c r="A63" s="83">
        <v>57</v>
      </c>
      <c r="B63" s="73"/>
      <c r="C63" s="73"/>
      <c r="D63" s="74"/>
      <c r="E63" s="74"/>
      <c r="F63" s="223"/>
      <c r="G63" s="98"/>
      <c r="H63" s="98"/>
      <c r="I63" s="74"/>
      <c r="J63" s="74"/>
      <c r="K63" s="75"/>
      <c r="L63" s="84"/>
      <c r="M63" s="99"/>
      <c r="N63" s="100">
        <f t="shared" si="1"/>
        <v>999</v>
      </c>
      <c r="O63" s="99"/>
      <c r="P63" s="74"/>
      <c r="Q63" s="222"/>
      <c r="R63" s="102">
        <f t="shared" si="2"/>
        <v>999</v>
      </c>
      <c r="S63" s="75"/>
    </row>
    <row r="64" spans="1:19" s="11" customFormat="1" ht="18.75" customHeight="1">
      <c r="A64" s="83">
        <v>58</v>
      </c>
      <c r="B64" s="73"/>
      <c r="C64" s="73"/>
      <c r="D64" s="74"/>
      <c r="E64" s="74"/>
      <c r="F64" s="223"/>
      <c r="G64" s="98"/>
      <c r="H64" s="98"/>
      <c r="I64" s="74"/>
      <c r="J64" s="74"/>
      <c r="K64" s="75"/>
      <c r="L64" s="84"/>
      <c r="M64" s="99"/>
      <c r="N64" s="100">
        <f t="shared" si="1"/>
        <v>999</v>
      </c>
      <c r="O64" s="99"/>
      <c r="P64" s="74"/>
      <c r="Q64" s="222"/>
      <c r="R64" s="102">
        <f t="shared" si="2"/>
        <v>999</v>
      </c>
      <c r="S64" s="75"/>
    </row>
    <row r="65" spans="1:19" s="11" customFormat="1" ht="18.75" customHeight="1">
      <c r="A65" s="83">
        <v>59</v>
      </c>
      <c r="B65" s="73"/>
      <c r="C65" s="73"/>
      <c r="D65" s="74"/>
      <c r="E65" s="74"/>
      <c r="F65" s="223"/>
      <c r="G65" s="98"/>
      <c r="H65" s="98"/>
      <c r="I65" s="74"/>
      <c r="J65" s="74"/>
      <c r="K65" s="75"/>
      <c r="L65" s="84"/>
      <c r="M65" s="99"/>
      <c r="N65" s="100">
        <f t="shared" si="1"/>
        <v>999</v>
      </c>
      <c r="O65" s="99"/>
      <c r="P65" s="74"/>
      <c r="Q65" s="222"/>
      <c r="R65" s="102">
        <f t="shared" si="2"/>
        <v>999</v>
      </c>
      <c r="S65" s="75"/>
    </row>
    <row r="66" spans="1:19" s="11" customFormat="1" ht="18.75" customHeight="1">
      <c r="A66" s="83">
        <v>60</v>
      </c>
      <c r="B66" s="73"/>
      <c r="C66" s="73"/>
      <c r="D66" s="74"/>
      <c r="E66" s="74"/>
      <c r="F66" s="223"/>
      <c r="G66" s="98"/>
      <c r="H66" s="98"/>
      <c r="I66" s="74"/>
      <c r="J66" s="74"/>
      <c r="K66" s="75"/>
      <c r="L66" s="84"/>
      <c r="M66" s="99"/>
      <c r="N66" s="100">
        <f t="shared" si="1"/>
        <v>999</v>
      </c>
      <c r="O66" s="99"/>
      <c r="P66" s="74"/>
      <c r="Q66" s="222"/>
      <c r="R66" s="102">
        <f t="shared" si="2"/>
        <v>999</v>
      </c>
      <c r="S66" s="75"/>
    </row>
    <row r="67" spans="1:19" s="11" customFormat="1" ht="18.75" customHeight="1">
      <c r="A67" s="83">
        <v>61</v>
      </c>
      <c r="B67" s="73"/>
      <c r="C67" s="73"/>
      <c r="D67" s="74"/>
      <c r="E67" s="74"/>
      <c r="F67" s="223"/>
      <c r="G67" s="98"/>
      <c r="H67" s="98"/>
      <c r="I67" s="74"/>
      <c r="J67" s="74"/>
      <c r="K67" s="75"/>
      <c r="L67" s="84"/>
      <c r="M67" s="99"/>
      <c r="N67" s="100">
        <f t="shared" si="1"/>
        <v>999</v>
      </c>
      <c r="O67" s="99"/>
      <c r="P67" s="74"/>
      <c r="Q67" s="222"/>
      <c r="R67" s="102">
        <f t="shared" si="2"/>
        <v>999</v>
      </c>
      <c r="S67" s="75"/>
    </row>
    <row r="68" spans="1:19" s="11" customFormat="1" ht="18.75" customHeight="1">
      <c r="A68" s="83">
        <v>62</v>
      </c>
      <c r="B68" s="73"/>
      <c r="C68" s="73"/>
      <c r="D68" s="74"/>
      <c r="E68" s="74"/>
      <c r="F68" s="223"/>
      <c r="G68" s="98"/>
      <c r="H68" s="98"/>
      <c r="I68" s="74"/>
      <c r="J68" s="74"/>
      <c r="K68" s="75"/>
      <c r="L68" s="84"/>
      <c r="M68" s="99"/>
      <c r="N68" s="100">
        <f t="shared" si="1"/>
        <v>999</v>
      </c>
      <c r="O68" s="99"/>
      <c r="P68" s="74"/>
      <c r="Q68" s="222"/>
      <c r="R68" s="102">
        <f t="shared" si="2"/>
        <v>999</v>
      </c>
      <c r="S68" s="75"/>
    </row>
    <row r="69" spans="1:19" s="11" customFormat="1" ht="18.75" customHeight="1">
      <c r="A69" s="83">
        <v>63</v>
      </c>
      <c r="B69" s="73"/>
      <c r="C69" s="73"/>
      <c r="D69" s="74"/>
      <c r="E69" s="74"/>
      <c r="F69" s="223"/>
      <c r="G69" s="98"/>
      <c r="H69" s="98"/>
      <c r="I69" s="74"/>
      <c r="J69" s="74"/>
      <c r="K69" s="75"/>
      <c r="L69" s="84"/>
      <c r="M69" s="99"/>
      <c r="N69" s="100">
        <f t="shared" si="1"/>
        <v>999</v>
      </c>
      <c r="O69" s="99"/>
      <c r="P69" s="74"/>
      <c r="Q69" s="222"/>
      <c r="R69" s="102">
        <f t="shared" si="2"/>
        <v>999</v>
      </c>
      <c r="S69" s="75"/>
    </row>
    <row r="70" spans="1:19" s="11" customFormat="1" ht="18.75" customHeight="1">
      <c r="A70" s="83">
        <v>64</v>
      </c>
      <c r="B70" s="73"/>
      <c r="C70" s="73"/>
      <c r="D70" s="74"/>
      <c r="E70" s="74"/>
      <c r="F70" s="223"/>
      <c r="G70" s="98"/>
      <c r="H70" s="98"/>
      <c r="I70" s="74"/>
      <c r="J70" s="74"/>
      <c r="K70" s="75"/>
      <c r="L70" s="84"/>
      <c r="M70" s="99"/>
      <c r="N70" s="100">
        <f t="shared" si="1"/>
        <v>999</v>
      </c>
      <c r="O70" s="99"/>
      <c r="P70" s="74"/>
      <c r="Q70" s="222"/>
      <c r="R70" s="102">
        <f t="shared" si="2"/>
        <v>999</v>
      </c>
      <c r="S70" s="75"/>
    </row>
    <row r="71" spans="1:19" s="11" customFormat="1" ht="18.75" customHeight="1">
      <c r="A71" s="83">
        <v>65</v>
      </c>
      <c r="B71" s="73"/>
      <c r="C71" s="73"/>
      <c r="D71" s="74"/>
      <c r="E71" s="74"/>
      <c r="F71" s="223"/>
      <c r="G71" s="98"/>
      <c r="H71" s="98"/>
      <c r="I71" s="74"/>
      <c r="J71" s="74"/>
      <c r="K71" s="75"/>
      <c r="L71" s="84"/>
      <c r="M71" s="99"/>
      <c r="N71" s="100">
        <f aca="true" t="shared" si="3" ref="N71:N102">IF(S71="",999,S71)</f>
        <v>999</v>
      </c>
      <c r="O71" s="99"/>
      <c r="P71" s="74"/>
      <c r="Q71" s="222"/>
      <c r="R71" s="102">
        <f aca="true" t="shared" si="4" ref="R71:R102">IF(P71="DA",1,IF(P71="WC",2,IF(P71="SE",3,IF(P71="Q",4,IF(P71="LL",5,999)))))</f>
        <v>999</v>
      </c>
      <c r="S71" s="75"/>
    </row>
    <row r="72" spans="1:19" s="11" customFormat="1" ht="18.75" customHeight="1">
      <c r="A72" s="83">
        <v>66</v>
      </c>
      <c r="B72" s="73"/>
      <c r="C72" s="73"/>
      <c r="D72" s="74"/>
      <c r="E72" s="74"/>
      <c r="F72" s="223"/>
      <c r="G72" s="98"/>
      <c r="H72" s="98"/>
      <c r="I72" s="74"/>
      <c r="J72" s="74"/>
      <c r="K72" s="75"/>
      <c r="L72" s="84"/>
      <c r="M72" s="99"/>
      <c r="N72" s="100">
        <f t="shared" si="3"/>
        <v>999</v>
      </c>
      <c r="O72" s="99"/>
      <c r="P72" s="74"/>
      <c r="Q72" s="222"/>
      <c r="R72" s="102">
        <f t="shared" si="4"/>
        <v>999</v>
      </c>
      <c r="S72" s="75"/>
    </row>
    <row r="73" spans="1:19" s="11" customFormat="1" ht="18.75" customHeight="1">
      <c r="A73" s="83">
        <v>67</v>
      </c>
      <c r="B73" s="73"/>
      <c r="C73" s="73"/>
      <c r="D73" s="74"/>
      <c r="E73" s="74"/>
      <c r="F73" s="223"/>
      <c r="G73" s="98"/>
      <c r="H73" s="98"/>
      <c r="I73" s="74"/>
      <c r="J73" s="74"/>
      <c r="K73" s="75"/>
      <c r="L73" s="84"/>
      <c r="M73" s="99"/>
      <c r="N73" s="100">
        <f t="shared" si="3"/>
        <v>999</v>
      </c>
      <c r="O73" s="99"/>
      <c r="P73" s="74"/>
      <c r="Q73" s="222"/>
      <c r="R73" s="102">
        <f t="shared" si="4"/>
        <v>999</v>
      </c>
      <c r="S73" s="75"/>
    </row>
    <row r="74" spans="1:19" s="11" customFormat="1" ht="18.75" customHeight="1">
      <c r="A74" s="83">
        <v>68</v>
      </c>
      <c r="B74" s="73"/>
      <c r="C74" s="73"/>
      <c r="D74" s="74"/>
      <c r="E74" s="74"/>
      <c r="F74" s="223"/>
      <c r="G74" s="98"/>
      <c r="H74" s="98"/>
      <c r="I74" s="74"/>
      <c r="J74" s="74"/>
      <c r="K74" s="75"/>
      <c r="L74" s="84"/>
      <c r="M74" s="99"/>
      <c r="N74" s="100">
        <f t="shared" si="3"/>
        <v>999</v>
      </c>
      <c r="O74" s="99"/>
      <c r="P74" s="74"/>
      <c r="Q74" s="222"/>
      <c r="R74" s="102">
        <f t="shared" si="4"/>
        <v>999</v>
      </c>
      <c r="S74" s="75"/>
    </row>
    <row r="75" spans="1:19" s="11" customFormat="1" ht="18.75" customHeight="1">
      <c r="A75" s="83">
        <v>69</v>
      </c>
      <c r="B75" s="73"/>
      <c r="C75" s="73"/>
      <c r="D75" s="74"/>
      <c r="E75" s="74"/>
      <c r="F75" s="223"/>
      <c r="G75" s="98"/>
      <c r="H75" s="98"/>
      <c r="I75" s="74"/>
      <c r="J75" s="74"/>
      <c r="K75" s="75"/>
      <c r="L75" s="84"/>
      <c r="M75" s="99"/>
      <c r="N75" s="100">
        <f t="shared" si="3"/>
        <v>999</v>
      </c>
      <c r="O75" s="99"/>
      <c r="P75" s="74"/>
      <c r="Q75" s="222"/>
      <c r="R75" s="102">
        <f t="shared" si="4"/>
        <v>999</v>
      </c>
      <c r="S75" s="75"/>
    </row>
    <row r="76" spans="1:19" s="11" customFormat="1" ht="18.75" customHeight="1">
      <c r="A76" s="83">
        <v>70</v>
      </c>
      <c r="B76" s="73"/>
      <c r="C76" s="73"/>
      <c r="D76" s="74"/>
      <c r="E76" s="74"/>
      <c r="F76" s="223"/>
      <c r="G76" s="98"/>
      <c r="H76" s="98"/>
      <c r="I76" s="74"/>
      <c r="J76" s="74"/>
      <c r="K76" s="75"/>
      <c r="L76" s="84"/>
      <c r="M76" s="99"/>
      <c r="N76" s="100">
        <f t="shared" si="3"/>
        <v>999</v>
      </c>
      <c r="O76" s="99"/>
      <c r="P76" s="74"/>
      <c r="Q76" s="222"/>
      <c r="R76" s="102">
        <f t="shared" si="4"/>
        <v>999</v>
      </c>
      <c r="S76" s="75"/>
    </row>
    <row r="77" spans="1:19" s="11" customFormat="1" ht="18.75" customHeight="1">
      <c r="A77" s="83">
        <v>71</v>
      </c>
      <c r="B77" s="73"/>
      <c r="C77" s="73"/>
      <c r="D77" s="74"/>
      <c r="E77" s="74"/>
      <c r="F77" s="223"/>
      <c r="G77" s="98"/>
      <c r="H77" s="98"/>
      <c r="I77" s="74"/>
      <c r="J77" s="74"/>
      <c r="K77" s="75"/>
      <c r="L77" s="84"/>
      <c r="M77" s="99"/>
      <c r="N77" s="100">
        <f t="shared" si="3"/>
        <v>999</v>
      </c>
      <c r="O77" s="99"/>
      <c r="P77" s="74"/>
      <c r="Q77" s="222"/>
      <c r="R77" s="102">
        <f t="shared" si="4"/>
        <v>999</v>
      </c>
      <c r="S77" s="75"/>
    </row>
    <row r="78" spans="1:19" s="11" customFormat="1" ht="18.75" customHeight="1">
      <c r="A78" s="83">
        <v>72</v>
      </c>
      <c r="B78" s="73"/>
      <c r="C78" s="73"/>
      <c r="D78" s="74"/>
      <c r="E78" s="74"/>
      <c r="F78" s="223"/>
      <c r="G78" s="98"/>
      <c r="H78" s="98"/>
      <c r="I78" s="74"/>
      <c r="J78" s="74"/>
      <c r="K78" s="75"/>
      <c r="L78" s="84"/>
      <c r="M78" s="99"/>
      <c r="N78" s="100">
        <f t="shared" si="3"/>
        <v>999</v>
      </c>
      <c r="O78" s="99"/>
      <c r="P78" s="74"/>
      <c r="Q78" s="222"/>
      <c r="R78" s="102">
        <f t="shared" si="4"/>
        <v>999</v>
      </c>
      <c r="S78" s="75"/>
    </row>
    <row r="79" spans="1:19" s="11" customFormat="1" ht="18.75" customHeight="1">
      <c r="A79" s="83">
        <v>73</v>
      </c>
      <c r="B79" s="73"/>
      <c r="C79" s="73"/>
      <c r="D79" s="74"/>
      <c r="E79" s="74"/>
      <c r="F79" s="223"/>
      <c r="G79" s="98"/>
      <c r="H79" s="98"/>
      <c r="I79" s="74"/>
      <c r="J79" s="74"/>
      <c r="K79" s="75"/>
      <c r="L79" s="84"/>
      <c r="M79" s="99"/>
      <c r="N79" s="100">
        <f t="shared" si="3"/>
        <v>999</v>
      </c>
      <c r="O79" s="99"/>
      <c r="P79" s="74"/>
      <c r="Q79" s="222"/>
      <c r="R79" s="102">
        <f t="shared" si="4"/>
        <v>999</v>
      </c>
      <c r="S79" s="75"/>
    </row>
    <row r="80" spans="1:19" s="11" customFormat="1" ht="18.75" customHeight="1">
      <c r="A80" s="83">
        <v>74</v>
      </c>
      <c r="B80" s="73"/>
      <c r="C80" s="73"/>
      <c r="D80" s="74"/>
      <c r="E80" s="74"/>
      <c r="F80" s="223"/>
      <c r="G80" s="98"/>
      <c r="H80" s="98"/>
      <c r="I80" s="74"/>
      <c r="J80" s="74"/>
      <c r="K80" s="75"/>
      <c r="L80" s="84"/>
      <c r="M80" s="99"/>
      <c r="N80" s="100">
        <f t="shared" si="3"/>
        <v>999</v>
      </c>
      <c r="O80" s="99"/>
      <c r="P80" s="74"/>
      <c r="Q80" s="222"/>
      <c r="R80" s="102">
        <f t="shared" si="4"/>
        <v>999</v>
      </c>
      <c r="S80" s="75"/>
    </row>
    <row r="81" spans="1:19" s="11" customFormat="1" ht="18.75" customHeight="1">
      <c r="A81" s="83">
        <v>75</v>
      </c>
      <c r="B81" s="73"/>
      <c r="C81" s="73"/>
      <c r="D81" s="74"/>
      <c r="E81" s="74"/>
      <c r="F81" s="223"/>
      <c r="G81" s="98"/>
      <c r="H81" s="98"/>
      <c r="I81" s="74"/>
      <c r="J81" s="74"/>
      <c r="K81" s="75"/>
      <c r="L81" s="84"/>
      <c r="M81" s="99"/>
      <c r="N81" s="100">
        <f t="shared" si="3"/>
        <v>999</v>
      </c>
      <c r="O81" s="99"/>
      <c r="P81" s="74"/>
      <c r="Q81" s="222"/>
      <c r="R81" s="102">
        <f t="shared" si="4"/>
        <v>999</v>
      </c>
      <c r="S81" s="75"/>
    </row>
    <row r="82" spans="1:19" s="11" customFormat="1" ht="18.75" customHeight="1">
      <c r="A82" s="83">
        <v>76</v>
      </c>
      <c r="B82" s="73"/>
      <c r="C82" s="73"/>
      <c r="D82" s="74"/>
      <c r="E82" s="74"/>
      <c r="F82" s="223"/>
      <c r="G82" s="98"/>
      <c r="H82" s="98"/>
      <c r="I82" s="74"/>
      <c r="J82" s="74"/>
      <c r="K82" s="75"/>
      <c r="L82" s="84"/>
      <c r="M82" s="99"/>
      <c r="N82" s="100">
        <f t="shared" si="3"/>
        <v>999</v>
      </c>
      <c r="O82" s="99"/>
      <c r="P82" s="74"/>
      <c r="Q82" s="222"/>
      <c r="R82" s="102">
        <f t="shared" si="4"/>
        <v>999</v>
      </c>
      <c r="S82" s="75"/>
    </row>
    <row r="83" spans="1:19" s="11" customFormat="1" ht="18.75" customHeight="1">
      <c r="A83" s="83">
        <v>77</v>
      </c>
      <c r="B83" s="73"/>
      <c r="C83" s="73"/>
      <c r="D83" s="74"/>
      <c r="E83" s="74"/>
      <c r="F83" s="223"/>
      <c r="G83" s="98"/>
      <c r="H83" s="98"/>
      <c r="I83" s="74"/>
      <c r="J83" s="74"/>
      <c r="K83" s="75"/>
      <c r="L83" s="84"/>
      <c r="M83" s="99"/>
      <c r="N83" s="100">
        <f t="shared" si="3"/>
        <v>999</v>
      </c>
      <c r="O83" s="99"/>
      <c r="P83" s="74"/>
      <c r="Q83" s="222"/>
      <c r="R83" s="102">
        <f t="shared" si="4"/>
        <v>999</v>
      </c>
      <c r="S83" s="75"/>
    </row>
    <row r="84" spans="1:19" s="11" customFormat="1" ht="18.75" customHeight="1">
      <c r="A84" s="83">
        <v>78</v>
      </c>
      <c r="B84" s="73"/>
      <c r="C84" s="73"/>
      <c r="D84" s="74"/>
      <c r="E84" s="74"/>
      <c r="F84" s="223"/>
      <c r="G84" s="98"/>
      <c r="H84" s="98"/>
      <c r="I84" s="74"/>
      <c r="J84" s="74"/>
      <c r="K84" s="75"/>
      <c r="L84" s="84"/>
      <c r="M84" s="99"/>
      <c r="N84" s="100">
        <f t="shared" si="3"/>
        <v>999</v>
      </c>
      <c r="O84" s="99"/>
      <c r="P84" s="74"/>
      <c r="Q84" s="222"/>
      <c r="R84" s="102">
        <f t="shared" si="4"/>
        <v>999</v>
      </c>
      <c r="S84" s="75"/>
    </row>
    <row r="85" spans="1:19" s="11" customFormat="1" ht="18.75" customHeight="1">
      <c r="A85" s="83">
        <v>79</v>
      </c>
      <c r="B85" s="73"/>
      <c r="C85" s="73"/>
      <c r="D85" s="74"/>
      <c r="E85" s="74"/>
      <c r="F85" s="223"/>
      <c r="G85" s="98"/>
      <c r="H85" s="98"/>
      <c r="I85" s="74"/>
      <c r="J85" s="74"/>
      <c r="K85" s="75"/>
      <c r="L85" s="84"/>
      <c r="M85" s="99"/>
      <c r="N85" s="100">
        <f t="shared" si="3"/>
        <v>999</v>
      </c>
      <c r="O85" s="99"/>
      <c r="P85" s="74"/>
      <c r="Q85" s="222"/>
      <c r="R85" s="102">
        <f t="shared" si="4"/>
        <v>999</v>
      </c>
      <c r="S85" s="75"/>
    </row>
    <row r="86" spans="1:19" s="11" customFormat="1" ht="18.75" customHeight="1">
      <c r="A86" s="83">
        <v>80</v>
      </c>
      <c r="B86" s="73"/>
      <c r="C86" s="73"/>
      <c r="D86" s="74"/>
      <c r="E86" s="74"/>
      <c r="F86" s="223"/>
      <c r="G86" s="98"/>
      <c r="H86" s="98"/>
      <c r="I86" s="74"/>
      <c r="J86" s="74"/>
      <c r="K86" s="75"/>
      <c r="L86" s="84"/>
      <c r="M86" s="99"/>
      <c r="N86" s="100">
        <f t="shared" si="3"/>
        <v>999</v>
      </c>
      <c r="O86" s="99"/>
      <c r="P86" s="74"/>
      <c r="Q86" s="222"/>
      <c r="R86" s="102">
        <f t="shared" si="4"/>
        <v>999</v>
      </c>
      <c r="S86" s="75"/>
    </row>
    <row r="87" spans="1:19" s="11" customFormat="1" ht="18.75" customHeight="1">
      <c r="A87" s="83">
        <v>81</v>
      </c>
      <c r="B87" s="73"/>
      <c r="C87" s="73"/>
      <c r="D87" s="74"/>
      <c r="E87" s="74"/>
      <c r="F87" s="223"/>
      <c r="G87" s="98"/>
      <c r="H87" s="98"/>
      <c r="I87" s="74"/>
      <c r="J87" s="74"/>
      <c r="K87" s="75"/>
      <c r="L87" s="84"/>
      <c r="M87" s="99"/>
      <c r="N87" s="100">
        <f t="shared" si="3"/>
        <v>999</v>
      </c>
      <c r="O87" s="99"/>
      <c r="P87" s="74"/>
      <c r="Q87" s="222"/>
      <c r="R87" s="102">
        <f t="shared" si="4"/>
        <v>999</v>
      </c>
      <c r="S87" s="75"/>
    </row>
    <row r="88" spans="1:19" s="11" customFormat="1" ht="18.75" customHeight="1">
      <c r="A88" s="83">
        <v>82</v>
      </c>
      <c r="B88" s="73"/>
      <c r="C88" s="73"/>
      <c r="D88" s="74"/>
      <c r="E88" s="74"/>
      <c r="F88" s="223"/>
      <c r="G88" s="98"/>
      <c r="H88" s="98"/>
      <c r="I88" s="74"/>
      <c r="J88" s="74"/>
      <c r="K88" s="75"/>
      <c r="L88" s="84"/>
      <c r="M88" s="99"/>
      <c r="N88" s="100">
        <f t="shared" si="3"/>
        <v>999</v>
      </c>
      <c r="O88" s="99"/>
      <c r="P88" s="74"/>
      <c r="Q88" s="222"/>
      <c r="R88" s="102">
        <f t="shared" si="4"/>
        <v>999</v>
      </c>
      <c r="S88" s="75"/>
    </row>
    <row r="89" spans="1:19" s="11" customFormat="1" ht="18.75" customHeight="1">
      <c r="A89" s="83">
        <v>83</v>
      </c>
      <c r="B89" s="73"/>
      <c r="C89" s="73"/>
      <c r="D89" s="74"/>
      <c r="E89" s="74"/>
      <c r="F89" s="223"/>
      <c r="G89" s="98"/>
      <c r="H89" s="98"/>
      <c r="I89" s="74"/>
      <c r="J89" s="74"/>
      <c r="K89" s="75"/>
      <c r="L89" s="84"/>
      <c r="M89" s="99"/>
      <c r="N89" s="100">
        <f t="shared" si="3"/>
        <v>999</v>
      </c>
      <c r="O89" s="99"/>
      <c r="P89" s="74"/>
      <c r="Q89" s="222"/>
      <c r="R89" s="102">
        <f t="shared" si="4"/>
        <v>999</v>
      </c>
      <c r="S89" s="75"/>
    </row>
    <row r="90" spans="1:19" s="11" customFormat="1" ht="18.75" customHeight="1">
      <c r="A90" s="83">
        <v>84</v>
      </c>
      <c r="B90" s="73"/>
      <c r="C90" s="73"/>
      <c r="D90" s="74"/>
      <c r="E90" s="74"/>
      <c r="F90" s="223"/>
      <c r="G90" s="98"/>
      <c r="H90" s="98"/>
      <c r="I90" s="74"/>
      <c r="J90" s="74"/>
      <c r="K90" s="75"/>
      <c r="L90" s="84"/>
      <c r="M90" s="99"/>
      <c r="N90" s="100">
        <f t="shared" si="3"/>
        <v>999</v>
      </c>
      <c r="O90" s="99"/>
      <c r="P90" s="74"/>
      <c r="Q90" s="222"/>
      <c r="R90" s="102">
        <f t="shared" si="4"/>
        <v>999</v>
      </c>
      <c r="S90" s="75"/>
    </row>
    <row r="91" spans="1:19" s="11" customFormat="1" ht="18.75" customHeight="1">
      <c r="A91" s="83">
        <v>85</v>
      </c>
      <c r="B91" s="73"/>
      <c r="C91" s="73"/>
      <c r="D91" s="74"/>
      <c r="E91" s="74"/>
      <c r="F91" s="223"/>
      <c r="G91" s="98"/>
      <c r="H91" s="98"/>
      <c r="I91" s="74"/>
      <c r="J91" s="74"/>
      <c r="K91" s="75"/>
      <c r="L91" s="84"/>
      <c r="M91" s="99"/>
      <c r="N91" s="100">
        <f t="shared" si="3"/>
        <v>999</v>
      </c>
      <c r="O91" s="99"/>
      <c r="P91" s="74"/>
      <c r="Q91" s="222"/>
      <c r="R91" s="102">
        <f t="shared" si="4"/>
        <v>999</v>
      </c>
      <c r="S91" s="75"/>
    </row>
    <row r="92" spans="1:19" s="11" customFormat="1" ht="18.75" customHeight="1">
      <c r="A92" s="83">
        <v>86</v>
      </c>
      <c r="B92" s="73"/>
      <c r="C92" s="73"/>
      <c r="D92" s="74"/>
      <c r="E92" s="74"/>
      <c r="F92" s="223"/>
      <c r="G92" s="98"/>
      <c r="H92" s="98"/>
      <c r="I92" s="74"/>
      <c r="J92" s="74"/>
      <c r="K92" s="75"/>
      <c r="L92" s="84"/>
      <c r="M92" s="99"/>
      <c r="N92" s="100">
        <f t="shared" si="3"/>
        <v>999</v>
      </c>
      <c r="O92" s="99"/>
      <c r="P92" s="74"/>
      <c r="Q92" s="222"/>
      <c r="R92" s="102">
        <f t="shared" si="4"/>
        <v>999</v>
      </c>
      <c r="S92" s="75"/>
    </row>
    <row r="93" spans="1:19" s="11" customFormat="1" ht="18.75" customHeight="1">
      <c r="A93" s="83">
        <v>87</v>
      </c>
      <c r="B93" s="73"/>
      <c r="C93" s="73"/>
      <c r="D93" s="74"/>
      <c r="E93" s="74"/>
      <c r="F93" s="223"/>
      <c r="G93" s="98"/>
      <c r="H93" s="98"/>
      <c r="I93" s="74"/>
      <c r="J93" s="74"/>
      <c r="K93" s="75"/>
      <c r="L93" s="84"/>
      <c r="M93" s="99"/>
      <c r="N93" s="100">
        <f t="shared" si="3"/>
        <v>999</v>
      </c>
      <c r="O93" s="99"/>
      <c r="P93" s="74"/>
      <c r="Q93" s="222"/>
      <c r="R93" s="102">
        <f t="shared" si="4"/>
        <v>999</v>
      </c>
      <c r="S93" s="75"/>
    </row>
    <row r="94" spans="1:19" s="11" customFormat="1" ht="18.75" customHeight="1">
      <c r="A94" s="83">
        <v>88</v>
      </c>
      <c r="B94" s="73"/>
      <c r="C94" s="73"/>
      <c r="D94" s="74"/>
      <c r="E94" s="74"/>
      <c r="F94" s="223"/>
      <c r="G94" s="98"/>
      <c r="H94" s="98"/>
      <c r="I94" s="74"/>
      <c r="J94" s="74"/>
      <c r="K94" s="75"/>
      <c r="L94" s="84"/>
      <c r="M94" s="99"/>
      <c r="N94" s="100">
        <f t="shared" si="3"/>
        <v>999</v>
      </c>
      <c r="O94" s="99"/>
      <c r="P94" s="74"/>
      <c r="Q94" s="222"/>
      <c r="R94" s="102">
        <f t="shared" si="4"/>
        <v>999</v>
      </c>
      <c r="S94" s="75"/>
    </row>
    <row r="95" spans="1:19" s="11" customFormat="1" ht="18.75" customHeight="1">
      <c r="A95" s="83">
        <v>89</v>
      </c>
      <c r="B95" s="73"/>
      <c r="C95" s="73"/>
      <c r="D95" s="74"/>
      <c r="E95" s="74"/>
      <c r="F95" s="223"/>
      <c r="G95" s="98"/>
      <c r="H95" s="98"/>
      <c r="I95" s="74"/>
      <c r="J95" s="74"/>
      <c r="K95" s="75"/>
      <c r="L95" s="84"/>
      <c r="M95" s="99"/>
      <c r="N95" s="100">
        <f t="shared" si="3"/>
        <v>999</v>
      </c>
      <c r="O95" s="99"/>
      <c r="P95" s="74"/>
      <c r="Q95" s="222"/>
      <c r="R95" s="102">
        <f t="shared" si="4"/>
        <v>999</v>
      </c>
      <c r="S95" s="75"/>
    </row>
    <row r="96" spans="1:19" s="11" customFormat="1" ht="18.75" customHeight="1">
      <c r="A96" s="83">
        <v>90</v>
      </c>
      <c r="B96" s="73"/>
      <c r="C96" s="73"/>
      <c r="D96" s="74"/>
      <c r="E96" s="74"/>
      <c r="F96" s="223"/>
      <c r="G96" s="98"/>
      <c r="H96" s="98"/>
      <c r="I96" s="74"/>
      <c r="J96" s="74"/>
      <c r="K96" s="75"/>
      <c r="L96" s="84"/>
      <c r="M96" s="99"/>
      <c r="N96" s="100">
        <f t="shared" si="3"/>
        <v>999</v>
      </c>
      <c r="O96" s="99"/>
      <c r="P96" s="74"/>
      <c r="Q96" s="222"/>
      <c r="R96" s="102">
        <f t="shared" si="4"/>
        <v>999</v>
      </c>
      <c r="S96" s="75"/>
    </row>
    <row r="97" spans="1:19" s="11" customFormat="1" ht="18.75" customHeight="1">
      <c r="A97" s="83">
        <v>91</v>
      </c>
      <c r="B97" s="73"/>
      <c r="C97" s="73"/>
      <c r="D97" s="74"/>
      <c r="E97" s="74"/>
      <c r="F97" s="223"/>
      <c r="G97" s="98"/>
      <c r="H97" s="98"/>
      <c r="I97" s="74"/>
      <c r="J97" s="74"/>
      <c r="K97" s="75"/>
      <c r="L97" s="84"/>
      <c r="M97" s="99"/>
      <c r="N97" s="100">
        <f t="shared" si="3"/>
        <v>999</v>
      </c>
      <c r="O97" s="99"/>
      <c r="P97" s="74"/>
      <c r="Q97" s="222"/>
      <c r="R97" s="102">
        <f t="shared" si="4"/>
        <v>999</v>
      </c>
      <c r="S97" s="75"/>
    </row>
    <row r="98" spans="1:19" s="11" customFormat="1" ht="18.75" customHeight="1">
      <c r="A98" s="83">
        <v>92</v>
      </c>
      <c r="B98" s="73"/>
      <c r="C98" s="73"/>
      <c r="D98" s="74"/>
      <c r="E98" s="74"/>
      <c r="F98" s="223"/>
      <c r="G98" s="98"/>
      <c r="H98" s="98"/>
      <c r="I98" s="74"/>
      <c r="J98" s="74"/>
      <c r="K98" s="75"/>
      <c r="L98" s="84"/>
      <c r="M98" s="99"/>
      <c r="N98" s="100">
        <f t="shared" si="3"/>
        <v>999</v>
      </c>
      <c r="O98" s="99"/>
      <c r="P98" s="74"/>
      <c r="Q98" s="222"/>
      <c r="R98" s="102">
        <f t="shared" si="4"/>
        <v>999</v>
      </c>
      <c r="S98" s="75"/>
    </row>
    <row r="99" spans="1:19" s="11" customFormat="1" ht="18.75" customHeight="1">
      <c r="A99" s="83">
        <v>93</v>
      </c>
      <c r="B99" s="73"/>
      <c r="C99" s="73"/>
      <c r="D99" s="74"/>
      <c r="E99" s="74"/>
      <c r="F99" s="223"/>
      <c r="G99" s="98"/>
      <c r="H99" s="98"/>
      <c r="I99" s="74"/>
      <c r="J99" s="74"/>
      <c r="K99" s="75"/>
      <c r="L99" s="84"/>
      <c r="M99" s="99"/>
      <c r="N99" s="100">
        <f t="shared" si="3"/>
        <v>999</v>
      </c>
      <c r="O99" s="99"/>
      <c r="P99" s="74"/>
      <c r="Q99" s="222"/>
      <c r="R99" s="102">
        <f t="shared" si="4"/>
        <v>999</v>
      </c>
      <c r="S99" s="75"/>
    </row>
    <row r="100" spans="1:19" s="11" customFormat="1" ht="18.75" customHeight="1">
      <c r="A100" s="83">
        <v>94</v>
      </c>
      <c r="B100" s="73"/>
      <c r="C100" s="73"/>
      <c r="D100" s="74"/>
      <c r="E100" s="74"/>
      <c r="F100" s="223"/>
      <c r="G100" s="98"/>
      <c r="H100" s="98"/>
      <c r="I100" s="74"/>
      <c r="J100" s="74"/>
      <c r="K100" s="75"/>
      <c r="L100" s="84"/>
      <c r="M100" s="99"/>
      <c r="N100" s="100">
        <f t="shared" si="3"/>
        <v>999</v>
      </c>
      <c r="O100" s="99"/>
      <c r="P100" s="74"/>
      <c r="Q100" s="222"/>
      <c r="R100" s="102">
        <f t="shared" si="4"/>
        <v>999</v>
      </c>
      <c r="S100" s="75"/>
    </row>
    <row r="101" spans="1:19" s="11" customFormat="1" ht="18.75" customHeight="1">
      <c r="A101" s="83">
        <v>95</v>
      </c>
      <c r="B101" s="73"/>
      <c r="C101" s="73"/>
      <c r="D101" s="74"/>
      <c r="E101" s="74"/>
      <c r="F101" s="223"/>
      <c r="G101" s="98"/>
      <c r="H101" s="98"/>
      <c r="I101" s="74"/>
      <c r="J101" s="74"/>
      <c r="K101" s="75"/>
      <c r="L101" s="84"/>
      <c r="M101" s="99"/>
      <c r="N101" s="100">
        <f t="shared" si="3"/>
        <v>999</v>
      </c>
      <c r="O101" s="99"/>
      <c r="P101" s="74"/>
      <c r="Q101" s="222"/>
      <c r="R101" s="102">
        <f t="shared" si="4"/>
        <v>999</v>
      </c>
      <c r="S101" s="75"/>
    </row>
    <row r="102" spans="1:19" s="11" customFormat="1" ht="18.75" customHeight="1">
      <c r="A102" s="83">
        <v>96</v>
      </c>
      <c r="B102" s="73"/>
      <c r="C102" s="73"/>
      <c r="D102" s="74"/>
      <c r="E102" s="74"/>
      <c r="F102" s="223"/>
      <c r="G102" s="98"/>
      <c r="H102" s="98"/>
      <c r="I102" s="74"/>
      <c r="J102" s="74"/>
      <c r="K102" s="75"/>
      <c r="L102" s="84"/>
      <c r="M102" s="99"/>
      <c r="N102" s="100">
        <f t="shared" si="3"/>
        <v>999</v>
      </c>
      <c r="O102" s="99"/>
      <c r="P102" s="74"/>
      <c r="Q102" s="222"/>
      <c r="R102" s="102">
        <f t="shared" si="4"/>
        <v>999</v>
      </c>
      <c r="S102" s="75"/>
    </row>
    <row r="103" spans="1:19" s="11" customFormat="1" ht="18.75" customHeight="1">
      <c r="A103" s="83">
        <v>97</v>
      </c>
      <c r="B103" s="73"/>
      <c r="C103" s="73"/>
      <c r="D103" s="74"/>
      <c r="E103" s="74"/>
      <c r="F103" s="223"/>
      <c r="G103" s="98"/>
      <c r="H103" s="98"/>
      <c r="I103" s="74"/>
      <c r="J103" s="74"/>
      <c r="K103" s="75"/>
      <c r="L103" s="84"/>
      <c r="M103" s="99"/>
      <c r="N103" s="100">
        <f aca="true" t="shared" si="5" ref="N103:N134">IF(S103="",999,S103)</f>
        <v>999</v>
      </c>
      <c r="O103" s="99"/>
      <c r="P103" s="74"/>
      <c r="Q103" s="222"/>
      <c r="R103" s="102">
        <f aca="true" t="shared" si="6" ref="R103:R134">IF(P103="DA",1,IF(P103="WC",2,IF(P103="SE",3,IF(P103="Q",4,IF(P103="LL",5,999)))))</f>
        <v>999</v>
      </c>
      <c r="S103" s="75"/>
    </row>
    <row r="104" spans="1:19" s="11" customFormat="1" ht="18.75" customHeight="1">
      <c r="A104" s="83">
        <v>98</v>
      </c>
      <c r="B104" s="73"/>
      <c r="C104" s="73"/>
      <c r="D104" s="74"/>
      <c r="E104" s="74"/>
      <c r="F104" s="223"/>
      <c r="G104" s="98"/>
      <c r="H104" s="98"/>
      <c r="I104" s="74"/>
      <c r="J104" s="74"/>
      <c r="K104" s="75"/>
      <c r="L104" s="84"/>
      <c r="M104" s="99"/>
      <c r="N104" s="100">
        <f t="shared" si="5"/>
        <v>999</v>
      </c>
      <c r="O104" s="99"/>
      <c r="P104" s="74"/>
      <c r="Q104" s="222"/>
      <c r="R104" s="102">
        <f t="shared" si="6"/>
        <v>999</v>
      </c>
      <c r="S104" s="75"/>
    </row>
    <row r="105" spans="1:19" s="11" customFormat="1" ht="18.75" customHeight="1">
      <c r="A105" s="83">
        <v>99</v>
      </c>
      <c r="B105" s="73"/>
      <c r="C105" s="73"/>
      <c r="D105" s="74"/>
      <c r="E105" s="74"/>
      <c r="F105" s="223"/>
      <c r="G105" s="98"/>
      <c r="H105" s="98"/>
      <c r="I105" s="74"/>
      <c r="J105" s="74"/>
      <c r="K105" s="75"/>
      <c r="L105" s="84"/>
      <c r="M105" s="99"/>
      <c r="N105" s="100">
        <f t="shared" si="5"/>
        <v>999</v>
      </c>
      <c r="O105" s="99"/>
      <c r="P105" s="74"/>
      <c r="Q105" s="222"/>
      <c r="R105" s="102">
        <f t="shared" si="6"/>
        <v>999</v>
      </c>
      <c r="S105" s="75"/>
    </row>
    <row r="106" spans="1:19" s="11" customFormat="1" ht="18.75" customHeight="1">
      <c r="A106" s="83">
        <v>100</v>
      </c>
      <c r="B106" s="73"/>
      <c r="C106" s="73"/>
      <c r="D106" s="74"/>
      <c r="E106" s="74"/>
      <c r="F106" s="223"/>
      <c r="G106" s="98"/>
      <c r="H106" s="98"/>
      <c r="I106" s="74"/>
      <c r="J106" s="74"/>
      <c r="K106" s="75"/>
      <c r="L106" s="84"/>
      <c r="M106" s="99"/>
      <c r="N106" s="100">
        <f t="shared" si="5"/>
        <v>999</v>
      </c>
      <c r="O106" s="99"/>
      <c r="P106" s="74"/>
      <c r="Q106" s="222"/>
      <c r="R106" s="102">
        <f t="shared" si="6"/>
        <v>999</v>
      </c>
      <c r="S106" s="75"/>
    </row>
    <row r="107" spans="1:19" s="11" customFormat="1" ht="18.75" customHeight="1">
      <c r="A107" s="83">
        <v>101</v>
      </c>
      <c r="B107" s="73"/>
      <c r="C107" s="73"/>
      <c r="D107" s="74"/>
      <c r="E107" s="74"/>
      <c r="F107" s="223"/>
      <c r="G107" s="98"/>
      <c r="H107" s="98"/>
      <c r="I107" s="74"/>
      <c r="J107" s="74"/>
      <c r="K107" s="75"/>
      <c r="L107" s="84"/>
      <c r="M107" s="99"/>
      <c r="N107" s="100">
        <f t="shared" si="5"/>
        <v>999</v>
      </c>
      <c r="O107" s="99"/>
      <c r="P107" s="74"/>
      <c r="Q107" s="222"/>
      <c r="R107" s="102">
        <f t="shared" si="6"/>
        <v>999</v>
      </c>
      <c r="S107" s="75"/>
    </row>
    <row r="108" spans="1:19" s="11" customFormat="1" ht="18.75" customHeight="1">
      <c r="A108" s="83">
        <v>102</v>
      </c>
      <c r="B108" s="73"/>
      <c r="C108" s="73"/>
      <c r="D108" s="74"/>
      <c r="E108" s="74"/>
      <c r="F108" s="223"/>
      <c r="G108" s="98"/>
      <c r="H108" s="98"/>
      <c r="I108" s="74"/>
      <c r="J108" s="74"/>
      <c r="K108" s="75"/>
      <c r="L108" s="84"/>
      <c r="M108" s="99"/>
      <c r="N108" s="100">
        <f t="shared" si="5"/>
        <v>999</v>
      </c>
      <c r="O108" s="99"/>
      <c r="P108" s="74"/>
      <c r="Q108" s="222"/>
      <c r="R108" s="102">
        <f t="shared" si="6"/>
        <v>999</v>
      </c>
      <c r="S108" s="75"/>
    </row>
    <row r="109" spans="1:19" s="11" customFormat="1" ht="18.75" customHeight="1">
      <c r="A109" s="83">
        <v>103</v>
      </c>
      <c r="B109" s="73"/>
      <c r="C109" s="73"/>
      <c r="D109" s="74"/>
      <c r="E109" s="74"/>
      <c r="F109" s="223"/>
      <c r="G109" s="98"/>
      <c r="H109" s="98"/>
      <c r="I109" s="74"/>
      <c r="J109" s="74"/>
      <c r="K109" s="75"/>
      <c r="L109" s="84"/>
      <c r="M109" s="99"/>
      <c r="N109" s="100">
        <f t="shared" si="5"/>
        <v>999</v>
      </c>
      <c r="O109" s="99"/>
      <c r="P109" s="74"/>
      <c r="Q109" s="222"/>
      <c r="R109" s="102">
        <f t="shared" si="6"/>
        <v>999</v>
      </c>
      <c r="S109" s="75"/>
    </row>
    <row r="110" spans="1:19" s="11" customFormat="1" ht="18.75" customHeight="1">
      <c r="A110" s="83">
        <v>104</v>
      </c>
      <c r="B110" s="73"/>
      <c r="C110" s="73"/>
      <c r="D110" s="74"/>
      <c r="E110" s="74"/>
      <c r="F110" s="223"/>
      <c r="G110" s="98"/>
      <c r="H110" s="98"/>
      <c r="I110" s="74"/>
      <c r="J110" s="74"/>
      <c r="K110" s="75"/>
      <c r="L110" s="84"/>
      <c r="M110" s="99"/>
      <c r="N110" s="100">
        <f t="shared" si="5"/>
        <v>999</v>
      </c>
      <c r="O110" s="99"/>
      <c r="P110" s="74"/>
      <c r="Q110" s="222"/>
      <c r="R110" s="102">
        <f t="shared" si="6"/>
        <v>999</v>
      </c>
      <c r="S110" s="75"/>
    </row>
    <row r="111" spans="1:19" s="11" customFormat="1" ht="18.75" customHeight="1">
      <c r="A111" s="83">
        <v>105</v>
      </c>
      <c r="B111" s="73"/>
      <c r="C111" s="73"/>
      <c r="D111" s="74"/>
      <c r="E111" s="74"/>
      <c r="F111" s="223"/>
      <c r="G111" s="98"/>
      <c r="H111" s="98"/>
      <c r="I111" s="74"/>
      <c r="J111" s="74"/>
      <c r="K111" s="75"/>
      <c r="L111" s="84"/>
      <c r="M111" s="99"/>
      <c r="N111" s="100">
        <f t="shared" si="5"/>
        <v>999</v>
      </c>
      <c r="O111" s="99"/>
      <c r="P111" s="74"/>
      <c r="Q111" s="222"/>
      <c r="R111" s="102">
        <f t="shared" si="6"/>
        <v>999</v>
      </c>
      <c r="S111" s="75"/>
    </row>
    <row r="112" spans="1:19" s="11" customFormat="1" ht="18.75" customHeight="1">
      <c r="A112" s="83">
        <v>106</v>
      </c>
      <c r="B112" s="73"/>
      <c r="C112" s="73"/>
      <c r="D112" s="74"/>
      <c r="E112" s="74"/>
      <c r="F112" s="223"/>
      <c r="G112" s="98"/>
      <c r="H112" s="98"/>
      <c r="I112" s="74"/>
      <c r="J112" s="74"/>
      <c r="K112" s="75"/>
      <c r="L112" s="84"/>
      <c r="M112" s="99"/>
      <c r="N112" s="100">
        <f t="shared" si="5"/>
        <v>999</v>
      </c>
      <c r="O112" s="99"/>
      <c r="P112" s="74"/>
      <c r="Q112" s="222"/>
      <c r="R112" s="102">
        <f t="shared" si="6"/>
        <v>999</v>
      </c>
      <c r="S112" s="75"/>
    </row>
    <row r="113" spans="1:19" s="11" customFormat="1" ht="18.75" customHeight="1">
      <c r="A113" s="83">
        <v>107</v>
      </c>
      <c r="B113" s="73"/>
      <c r="C113" s="73"/>
      <c r="D113" s="74"/>
      <c r="E113" s="74"/>
      <c r="F113" s="223"/>
      <c r="G113" s="98"/>
      <c r="H113" s="98"/>
      <c r="I113" s="74"/>
      <c r="J113" s="74"/>
      <c r="K113" s="75"/>
      <c r="L113" s="84"/>
      <c r="M113" s="99"/>
      <c r="N113" s="100">
        <f t="shared" si="5"/>
        <v>999</v>
      </c>
      <c r="O113" s="99"/>
      <c r="P113" s="74"/>
      <c r="Q113" s="222"/>
      <c r="R113" s="102">
        <f t="shared" si="6"/>
        <v>999</v>
      </c>
      <c r="S113" s="75"/>
    </row>
    <row r="114" spans="1:19" s="11" customFormat="1" ht="18.75" customHeight="1">
      <c r="A114" s="83">
        <v>108</v>
      </c>
      <c r="B114" s="73"/>
      <c r="C114" s="73"/>
      <c r="D114" s="74"/>
      <c r="E114" s="74"/>
      <c r="F114" s="223"/>
      <c r="G114" s="98"/>
      <c r="H114" s="98"/>
      <c r="I114" s="74"/>
      <c r="J114" s="74"/>
      <c r="K114" s="75"/>
      <c r="L114" s="84"/>
      <c r="M114" s="99"/>
      <c r="N114" s="100">
        <f t="shared" si="5"/>
        <v>999</v>
      </c>
      <c r="O114" s="99"/>
      <c r="P114" s="74"/>
      <c r="Q114" s="222"/>
      <c r="R114" s="102">
        <f t="shared" si="6"/>
        <v>999</v>
      </c>
      <c r="S114" s="75"/>
    </row>
    <row r="115" spans="1:19" s="11" customFormat="1" ht="18.75" customHeight="1">
      <c r="A115" s="83">
        <v>109</v>
      </c>
      <c r="B115" s="73"/>
      <c r="C115" s="73"/>
      <c r="D115" s="74"/>
      <c r="E115" s="74"/>
      <c r="F115" s="223"/>
      <c r="G115" s="98"/>
      <c r="H115" s="98"/>
      <c r="I115" s="74"/>
      <c r="J115" s="74"/>
      <c r="K115" s="75"/>
      <c r="L115" s="84"/>
      <c r="M115" s="99"/>
      <c r="N115" s="100">
        <f t="shared" si="5"/>
        <v>999</v>
      </c>
      <c r="O115" s="99"/>
      <c r="P115" s="74"/>
      <c r="Q115" s="222"/>
      <c r="R115" s="102">
        <f t="shared" si="6"/>
        <v>999</v>
      </c>
      <c r="S115" s="75"/>
    </row>
    <row r="116" spans="1:19" s="11" customFormat="1" ht="18.75" customHeight="1">
      <c r="A116" s="83">
        <v>110</v>
      </c>
      <c r="B116" s="73"/>
      <c r="C116" s="73"/>
      <c r="D116" s="74"/>
      <c r="E116" s="74"/>
      <c r="F116" s="223"/>
      <c r="G116" s="98"/>
      <c r="H116" s="98"/>
      <c r="I116" s="74"/>
      <c r="J116" s="74"/>
      <c r="K116" s="75"/>
      <c r="L116" s="84"/>
      <c r="M116" s="99"/>
      <c r="N116" s="100">
        <f t="shared" si="5"/>
        <v>999</v>
      </c>
      <c r="O116" s="99"/>
      <c r="P116" s="74"/>
      <c r="Q116" s="222"/>
      <c r="R116" s="102">
        <f t="shared" si="6"/>
        <v>999</v>
      </c>
      <c r="S116" s="75"/>
    </row>
    <row r="117" spans="1:19" s="11" customFormat="1" ht="18.75" customHeight="1">
      <c r="A117" s="83">
        <v>111</v>
      </c>
      <c r="B117" s="73"/>
      <c r="C117" s="73"/>
      <c r="D117" s="74"/>
      <c r="E117" s="74"/>
      <c r="F117" s="223"/>
      <c r="G117" s="98"/>
      <c r="H117" s="98"/>
      <c r="I117" s="74"/>
      <c r="J117" s="74"/>
      <c r="K117" s="75"/>
      <c r="L117" s="84"/>
      <c r="M117" s="99"/>
      <c r="N117" s="100">
        <f t="shared" si="5"/>
        <v>999</v>
      </c>
      <c r="O117" s="99"/>
      <c r="P117" s="74"/>
      <c r="Q117" s="222"/>
      <c r="R117" s="102">
        <f t="shared" si="6"/>
        <v>999</v>
      </c>
      <c r="S117" s="75"/>
    </row>
    <row r="118" spans="1:19" s="11" customFormat="1" ht="18.75" customHeight="1">
      <c r="A118" s="83">
        <v>112</v>
      </c>
      <c r="B118" s="73"/>
      <c r="C118" s="73"/>
      <c r="D118" s="74"/>
      <c r="E118" s="74"/>
      <c r="F118" s="223"/>
      <c r="G118" s="98"/>
      <c r="H118" s="98"/>
      <c r="I118" s="74"/>
      <c r="J118" s="74"/>
      <c r="K118" s="75"/>
      <c r="L118" s="84"/>
      <c r="M118" s="99"/>
      <c r="N118" s="100">
        <f t="shared" si="5"/>
        <v>999</v>
      </c>
      <c r="O118" s="99"/>
      <c r="P118" s="74"/>
      <c r="Q118" s="222"/>
      <c r="R118" s="102">
        <f t="shared" si="6"/>
        <v>999</v>
      </c>
      <c r="S118" s="75"/>
    </row>
    <row r="119" spans="1:19" s="11" customFormat="1" ht="18.75" customHeight="1">
      <c r="A119" s="83">
        <v>113</v>
      </c>
      <c r="B119" s="73"/>
      <c r="C119" s="73"/>
      <c r="D119" s="74"/>
      <c r="E119" s="74"/>
      <c r="F119" s="223"/>
      <c r="G119" s="98"/>
      <c r="H119" s="98"/>
      <c r="I119" s="74"/>
      <c r="J119" s="74"/>
      <c r="K119" s="75"/>
      <c r="L119" s="84"/>
      <c r="M119" s="99"/>
      <c r="N119" s="100">
        <f t="shared" si="5"/>
        <v>999</v>
      </c>
      <c r="O119" s="99"/>
      <c r="P119" s="74"/>
      <c r="Q119" s="222"/>
      <c r="R119" s="102">
        <f t="shared" si="6"/>
        <v>999</v>
      </c>
      <c r="S119" s="75"/>
    </row>
    <row r="120" spans="1:19" s="11" customFormat="1" ht="18.75" customHeight="1">
      <c r="A120" s="83">
        <v>114</v>
      </c>
      <c r="B120" s="73"/>
      <c r="C120" s="73"/>
      <c r="D120" s="74"/>
      <c r="E120" s="74"/>
      <c r="F120" s="223"/>
      <c r="G120" s="98"/>
      <c r="H120" s="98"/>
      <c r="I120" s="74"/>
      <c r="J120" s="74"/>
      <c r="K120" s="75"/>
      <c r="L120" s="84"/>
      <c r="M120" s="99"/>
      <c r="N120" s="100">
        <f t="shared" si="5"/>
        <v>999</v>
      </c>
      <c r="O120" s="99"/>
      <c r="P120" s="74"/>
      <c r="Q120" s="222"/>
      <c r="R120" s="102">
        <f t="shared" si="6"/>
        <v>999</v>
      </c>
      <c r="S120" s="75"/>
    </row>
    <row r="121" spans="1:19" s="11" customFormat="1" ht="18.75" customHeight="1">
      <c r="A121" s="83">
        <v>115</v>
      </c>
      <c r="B121" s="73"/>
      <c r="C121" s="73"/>
      <c r="D121" s="74"/>
      <c r="E121" s="74"/>
      <c r="F121" s="223"/>
      <c r="G121" s="98"/>
      <c r="H121" s="98"/>
      <c r="I121" s="74"/>
      <c r="J121" s="74"/>
      <c r="K121" s="75"/>
      <c r="L121" s="84"/>
      <c r="M121" s="99"/>
      <c r="N121" s="100">
        <f t="shared" si="5"/>
        <v>999</v>
      </c>
      <c r="O121" s="99"/>
      <c r="P121" s="74"/>
      <c r="Q121" s="222"/>
      <c r="R121" s="102">
        <f t="shared" si="6"/>
        <v>999</v>
      </c>
      <c r="S121" s="75"/>
    </row>
    <row r="122" spans="1:19" s="11" customFormat="1" ht="18.75" customHeight="1">
      <c r="A122" s="83">
        <v>116</v>
      </c>
      <c r="B122" s="73"/>
      <c r="C122" s="73"/>
      <c r="D122" s="74"/>
      <c r="E122" s="74"/>
      <c r="F122" s="223"/>
      <c r="G122" s="98"/>
      <c r="H122" s="98"/>
      <c r="I122" s="74"/>
      <c r="J122" s="74"/>
      <c r="K122" s="75"/>
      <c r="L122" s="84"/>
      <c r="M122" s="99"/>
      <c r="N122" s="100">
        <f t="shared" si="5"/>
        <v>999</v>
      </c>
      <c r="O122" s="99"/>
      <c r="P122" s="74"/>
      <c r="Q122" s="222"/>
      <c r="R122" s="102">
        <f t="shared" si="6"/>
        <v>999</v>
      </c>
      <c r="S122" s="75"/>
    </row>
    <row r="123" spans="1:19" s="11" customFormat="1" ht="18.75" customHeight="1">
      <c r="A123" s="83">
        <v>117</v>
      </c>
      <c r="B123" s="73"/>
      <c r="C123" s="73"/>
      <c r="D123" s="74"/>
      <c r="E123" s="74"/>
      <c r="F123" s="223"/>
      <c r="G123" s="98"/>
      <c r="H123" s="98"/>
      <c r="I123" s="74"/>
      <c r="J123" s="74"/>
      <c r="K123" s="75"/>
      <c r="L123" s="84"/>
      <c r="M123" s="99"/>
      <c r="N123" s="100">
        <f t="shared" si="5"/>
        <v>999</v>
      </c>
      <c r="O123" s="99"/>
      <c r="P123" s="74"/>
      <c r="Q123" s="222"/>
      <c r="R123" s="102">
        <f t="shared" si="6"/>
        <v>999</v>
      </c>
      <c r="S123" s="75"/>
    </row>
    <row r="124" spans="1:19" s="11" customFormat="1" ht="18.75" customHeight="1">
      <c r="A124" s="83">
        <v>118</v>
      </c>
      <c r="B124" s="73"/>
      <c r="C124" s="73"/>
      <c r="D124" s="74"/>
      <c r="E124" s="74"/>
      <c r="F124" s="223"/>
      <c r="G124" s="98"/>
      <c r="H124" s="98"/>
      <c r="I124" s="74"/>
      <c r="J124" s="74"/>
      <c r="K124" s="75"/>
      <c r="L124" s="84"/>
      <c r="M124" s="99"/>
      <c r="N124" s="100">
        <f t="shared" si="5"/>
        <v>999</v>
      </c>
      <c r="O124" s="99"/>
      <c r="P124" s="74"/>
      <c r="Q124" s="222"/>
      <c r="R124" s="102">
        <f t="shared" si="6"/>
        <v>999</v>
      </c>
      <c r="S124" s="75"/>
    </row>
    <row r="125" spans="1:19" s="11" customFormat="1" ht="18.75" customHeight="1">
      <c r="A125" s="83">
        <v>119</v>
      </c>
      <c r="B125" s="73"/>
      <c r="C125" s="73"/>
      <c r="D125" s="74"/>
      <c r="E125" s="74"/>
      <c r="F125" s="223"/>
      <c r="G125" s="98"/>
      <c r="H125" s="98"/>
      <c r="I125" s="74"/>
      <c r="J125" s="74"/>
      <c r="K125" s="75"/>
      <c r="L125" s="84"/>
      <c r="M125" s="99"/>
      <c r="N125" s="100">
        <f t="shared" si="5"/>
        <v>999</v>
      </c>
      <c r="O125" s="99"/>
      <c r="P125" s="74"/>
      <c r="Q125" s="222"/>
      <c r="R125" s="102">
        <f t="shared" si="6"/>
        <v>999</v>
      </c>
      <c r="S125" s="75"/>
    </row>
    <row r="126" spans="1:19" s="11" customFormat="1" ht="18.75" customHeight="1">
      <c r="A126" s="83">
        <v>120</v>
      </c>
      <c r="B126" s="73"/>
      <c r="C126" s="73"/>
      <c r="D126" s="74"/>
      <c r="E126" s="74"/>
      <c r="F126" s="223"/>
      <c r="G126" s="98"/>
      <c r="H126" s="98"/>
      <c r="I126" s="74"/>
      <c r="J126" s="74"/>
      <c r="K126" s="75"/>
      <c r="L126" s="84"/>
      <c r="M126" s="99"/>
      <c r="N126" s="100">
        <f t="shared" si="5"/>
        <v>999</v>
      </c>
      <c r="O126" s="99"/>
      <c r="P126" s="74"/>
      <c r="Q126" s="222"/>
      <c r="R126" s="102">
        <f t="shared" si="6"/>
        <v>999</v>
      </c>
      <c r="S126" s="75"/>
    </row>
    <row r="127" spans="1:19" s="11" customFormat="1" ht="18.75" customHeight="1">
      <c r="A127" s="83">
        <v>121</v>
      </c>
      <c r="B127" s="73"/>
      <c r="C127" s="73"/>
      <c r="D127" s="74"/>
      <c r="E127" s="74"/>
      <c r="F127" s="223"/>
      <c r="G127" s="98"/>
      <c r="H127" s="98"/>
      <c r="I127" s="74"/>
      <c r="J127" s="74"/>
      <c r="K127" s="75"/>
      <c r="L127" s="84"/>
      <c r="M127" s="99"/>
      <c r="N127" s="100">
        <f t="shared" si="5"/>
        <v>999</v>
      </c>
      <c r="O127" s="99"/>
      <c r="P127" s="74"/>
      <c r="Q127" s="222"/>
      <c r="R127" s="102">
        <f t="shared" si="6"/>
        <v>999</v>
      </c>
      <c r="S127" s="75"/>
    </row>
    <row r="128" spans="1:19" s="11" customFormat="1" ht="18.75" customHeight="1">
      <c r="A128" s="83">
        <v>122</v>
      </c>
      <c r="B128" s="73"/>
      <c r="C128" s="73"/>
      <c r="D128" s="74"/>
      <c r="E128" s="74"/>
      <c r="F128" s="223"/>
      <c r="G128" s="98"/>
      <c r="H128" s="98"/>
      <c r="I128" s="74"/>
      <c r="J128" s="74"/>
      <c r="K128" s="75"/>
      <c r="L128" s="84"/>
      <c r="M128" s="99"/>
      <c r="N128" s="100">
        <f t="shared" si="5"/>
        <v>999</v>
      </c>
      <c r="O128" s="99"/>
      <c r="P128" s="74"/>
      <c r="Q128" s="222"/>
      <c r="R128" s="102">
        <f t="shared" si="6"/>
        <v>999</v>
      </c>
      <c r="S128" s="75"/>
    </row>
    <row r="129" spans="1:19" s="11" customFormat="1" ht="18.75" customHeight="1">
      <c r="A129" s="83">
        <v>123</v>
      </c>
      <c r="B129" s="73"/>
      <c r="C129" s="73"/>
      <c r="D129" s="74"/>
      <c r="E129" s="74"/>
      <c r="F129" s="223"/>
      <c r="G129" s="98"/>
      <c r="H129" s="98"/>
      <c r="I129" s="74"/>
      <c r="J129" s="74"/>
      <c r="K129" s="75"/>
      <c r="L129" s="84"/>
      <c r="M129" s="99"/>
      <c r="N129" s="100">
        <f t="shared" si="5"/>
        <v>999</v>
      </c>
      <c r="O129" s="99"/>
      <c r="P129" s="74"/>
      <c r="Q129" s="222"/>
      <c r="R129" s="102">
        <f t="shared" si="6"/>
        <v>999</v>
      </c>
      <c r="S129" s="75"/>
    </row>
    <row r="130" spans="1:19" s="11" customFormat="1" ht="18.75" customHeight="1">
      <c r="A130" s="83">
        <v>124</v>
      </c>
      <c r="B130" s="73"/>
      <c r="C130" s="73"/>
      <c r="D130" s="74"/>
      <c r="E130" s="74"/>
      <c r="F130" s="223"/>
      <c r="G130" s="98"/>
      <c r="H130" s="98"/>
      <c r="I130" s="74"/>
      <c r="J130" s="74"/>
      <c r="K130" s="75"/>
      <c r="L130" s="84"/>
      <c r="M130" s="99"/>
      <c r="N130" s="100">
        <f t="shared" si="5"/>
        <v>999</v>
      </c>
      <c r="O130" s="99"/>
      <c r="P130" s="74"/>
      <c r="Q130" s="222"/>
      <c r="R130" s="102">
        <f t="shared" si="6"/>
        <v>999</v>
      </c>
      <c r="S130" s="75"/>
    </row>
    <row r="131" spans="1:19" s="11" customFormat="1" ht="18.75" customHeight="1">
      <c r="A131" s="83">
        <v>125</v>
      </c>
      <c r="B131" s="73"/>
      <c r="C131" s="73"/>
      <c r="D131" s="74"/>
      <c r="E131" s="74"/>
      <c r="F131" s="223"/>
      <c r="G131" s="98"/>
      <c r="H131" s="98"/>
      <c r="I131" s="74"/>
      <c r="J131" s="74"/>
      <c r="K131" s="75"/>
      <c r="L131" s="84"/>
      <c r="M131" s="99"/>
      <c r="N131" s="100">
        <f t="shared" si="5"/>
        <v>999</v>
      </c>
      <c r="O131" s="99"/>
      <c r="P131" s="74"/>
      <c r="Q131" s="222"/>
      <c r="R131" s="102">
        <f t="shared" si="6"/>
        <v>999</v>
      </c>
      <c r="S131" s="75"/>
    </row>
    <row r="132" spans="1:19" s="11" customFormat="1" ht="18.75" customHeight="1">
      <c r="A132" s="83">
        <v>126</v>
      </c>
      <c r="B132" s="73"/>
      <c r="C132" s="73"/>
      <c r="D132" s="74"/>
      <c r="E132" s="74"/>
      <c r="F132" s="223"/>
      <c r="G132" s="98"/>
      <c r="H132" s="98"/>
      <c r="I132" s="74"/>
      <c r="J132" s="74"/>
      <c r="K132" s="75"/>
      <c r="L132" s="84"/>
      <c r="M132" s="99"/>
      <c r="N132" s="100">
        <f t="shared" si="5"/>
        <v>999</v>
      </c>
      <c r="O132" s="99"/>
      <c r="P132" s="74"/>
      <c r="Q132" s="222"/>
      <c r="R132" s="102">
        <f t="shared" si="6"/>
        <v>999</v>
      </c>
      <c r="S132" s="75"/>
    </row>
    <row r="133" spans="1:19" s="11" customFormat="1" ht="18.75" customHeight="1">
      <c r="A133" s="83">
        <v>127</v>
      </c>
      <c r="B133" s="73"/>
      <c r="C133" s="73"/>
      <c r="D133" s="74"/>
      <c r="E133" s="74"/>
      <c r="F133" s="223"/>
      <c r="G133" s="98"/>
      <c r="H133" s="98"/>
      <c r="I133" s="74"/>
      <c r="J133" s="74"/>
      <c r="K133" s="75"/>
      <c r="L133" s="84"/>
      <c r="M133" s="99"/>
      <c r="N133" s="100">
        <f t="shared" si="5"/>
        <v>999</v>
      </c>
      <c r="O133" s="99"/>
      <c r="P133" s="74"/>
      <c r="Q133" s="222"/>
      <c r="R133" s="102">
        <f t="shared" si="6"/>
        <v>999</v>
      </c>
      <c r="S133" s="75"/>
    </row>
    <row r="134" spans="1:19" s="11" customFormat="1" ht="18.75" customHeight="1">
      <c r="A134" s="83">
        <v>128</v>
      </c>
      <c r="B134" s="73"/>
      <c r="C134" s="73"/>
      <c r="D134" s="74"/>
      <c r="E134" s="74"/>
      <c r="F134" s="223"/>
      <c r="G134" s="98"/>
      <c r="H134" s="98"/>
      <c r="I134" s="74"/>
      <c r="J134" s="74"/>
      <c r="K134" s="75"/>
      <c r="L134" s="84"/>
      <c r="M134" s="99"/>
      <c r="N134" s="100">
        <f t="shared" si="5"/>
        <v>999</v>
      </c>
      <c r="O134" s="99"/>
      <c r="P134" s="74"/>
      <c r="Q134" s="222"/>
      <c r="R134" s="102">
        <f t="shared" si="6"/>
        <v>999</v>
      </c>
      <c r="S134" s="75"/>
    </row>
  </sheetData>
  <sheetProtection/>
  <mergeCells count="1">
    <mergeCell ref="A5:B5"/>
  </mergeCells>
  <conditionalFormatting sqref="F28:F134">
    <cfRule type="expression" priority="7" dxfId="15" stopIfTrue="1">
      <formula>OR(B28="",F28="")</formula>
    </cfRule>
    <cfRule type="expression" priority="8" dxfId="13" stopIfTrue="1">
      <formula>YEAR($F28)&gt;$V$4</formula>
    </cfRule>
    <cfRule type="expression" priority="9" dxfId="13" stopIfTrue="1">
      <formula>YEAR($F28)&lt;$V$3</formula>
    </cfRule>
  </conditionalFormatting>
  <conditionalFormatting sqref="L28:L134 K7:K27">
    <cfRule type="cellIs" priority="10" dxfId="22" operator="equal" stopIfTrue="1">
      <formula>"Z"</formula>
    </cfRule>
  </conditionalFormatting>
  <conditionalFormatting sqref="F34">
    <cfRule type="expression" priority="4" dxfId="15" stopIfTrue="1">
      <formula>OR(B34="",F34="")</formula>
    </cfRule>
    <cfRule type="expression" priority="5" dxfId="13" stopIfTrue="1">
      <formula>YEAR($F34)&gt;$V$4</formula>
    </cfRule>
    <cfRule type="expression" priority="6" dxfId="13" stopIfTrue="1">
      <formula>YEAR($F34)&lt;$V$3</formula>
    </cfRule>
  </conditionalFormatting>
  <conditionalFormatting sqref="E20:E27 E14:E15 E7:E9">
    <cfRule type="expression" priority="18" dxfId="15" stopIfTrue="1">
      <formula>OR(B7="",E7="")</formula>
    </cfRule>
    <cfRule type="expression" priority="19" dxfId="13" stopIfTrue="1">
      <formula>YEAR($E7)&gt;$U$4</formula>
    </cfRule>
    <cfRule type="expression" priority="20" dxfId="13" stopIfTrue="1">
      <formula>YEAR($E7)&lt;$U$3</formula>
    </cfRule>
  </conditionalFormatting>
  <conditionalFormatting sqref="E14:E15 E7:E9">
    <cfRule type="expression" priority="1" dxfId="15" stopIfTrue="1">
      <formula>OR(B7="",E7="")</formula>
    </cfRule>
    <cfRule type="expression" priority="2" dxfId="13" stopIfTrue="1">
      <formula>YEAR(#REF!)&gt;$G$4</formula>
    </cfRule>
    <cfRule type="expression" priority="3" dxfId="13" stopIfTrue="1">
      <formula>YEAR(#REF!)&lt;$G$3</formula>
    </cfRule>
  </conditionalFormatting>
  <printOptions horizontalCentered="1"/>
  <pageMargins left="0.35433070866141736" right="0.35433070866141736" top="0.3937007874015748" bottom="0.3937007874015748" header="0" footer="0"/>
  <pageSetup horizontalDpi="600" verticalDpi="600" orientation="portrait" paperSize="9" scale="95" r:id="rId3"/>
  <rowBreaks count="5" manualBreakCount="5">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O54" sqref="O5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03" customWidth="1"/>
    <col min="10" max="10" width="10.7109375" style="0" customWidth="1"/>
    <col min="11" max="11" width="1.7109375" style="103" customWidth="1"/>
    <col min="12" max="12" width="10.7109375" style="0" customWidth="1"/>
    <col min="13" max="13" width="1.7109375" style="104" customWidth="1"/>
    <col min="14" max="14" width="10.7109375" style="0" customWidth="1"/>
    <col min="15" max="15" width="1.7109375" style="103" customWidth="1"/>
    <col min="16" max="16" width="10.7109375" style="0" customWidth="1"/>
    <col min="17" max="17" width="1.7109375" style="104" customWidth="1"/>
    <col min="18" max="18" width="0" style="0" hidden="1" customWidth="1"/>
    <col min="19" max="19" width="8.7109375" style="0" customWidth="1"/>
    <col min="20" max="20" width="9.140625" style="0" hidden="1" customWidth="1"/>
  </cols>
  <sheetData>
    <row r="1" spans="1:17" s="105" customFormat="1" ht="21.75" customHeight="1">
      <c r="A1" s="234" t="str">
        <f>'Week SetUp'!$A$6</f>
        <v>Ζ΄ ΕΝΩΣΗ</v>
      </c>
      <c r="B1" s="63"/>
      <c r="C1" s="106"/>
      <c r="D1" s="106"/>
      <c r="E1" s="106"/>
      <c r="F1" s="106"/>
      <c r="G1" s="106"/>
      <c r="H1" s="106"/>
      <c r="I1" s="107"/>
      <c r="J1" s="231" t="s">
        <v>98</v>
      </c>
      <c r="K1" s="85"/>
      <c r="L1" s="64"/>
      <c r="M1" s="107"/>
      <c r="N1" s="107" t="s">
        <v>100</v>
      </c>
      <c r="O1" s="107"/>
      <c r="P1" s="106"/>
      <c r="Q1" s="107"/>
    </row>
    <row r="2" spans="1:17" s="76" customFormat="1" ht="12.75">
      <c r="A2" s="66" t="str">
        <f>'Week SetUp'!$A$8</f>
        <v>1ο Παγκρήτιο Βετεράνων 2013</v>
      </c>
      <c r="B2" s="66"/>
      <c r="C2" s="66"/>
      <c r="D2" s="66"/>
      <c r="E2" s="66"/>
      <c r="F2" s="108"/>
      <c r="G2" s="79"/>
      <c r="H2" s="79"/>
      <c r="I2" s="109"/>
      <c r="J2" s="85" t="s">
        <v>63</v>
      </c>
      <c r="K2" s="85"/>
      <c r="L2" s="85"/>
      <c r="M2" s="109"/>
      <c r="N2" s="79"/>
      <c r="O2" s="109"/>
      <c r="P2" s="79"/>
      <c r="Q2" s="109"/>
    </row>
    <row r="3" spans="1:17" s="19" customFormat="1" ht="11.25" customHeight="1">
      <c r="A3" s="54" t="s">
        <v>38</v>
      </c>
      <c r="B3" s="54"/>
      <c r="C3" s="54"/>
      <c r="D3" s="54"/>
      <c r="E3" s="54"/>
      <c r="F3" s="54" t="s">
        <v>39</v>
      </c>
      <c r="G3" s="54"/>
      <c r="H3" s="54"/>
      <c r="I3" s="110"/>
      <c r="J3" s="54" t="s">
        <v>40</v>
      </c>
      <c r="K3" s="110"/>
      <c r="L3" s="54" t="s">
        <v>70</v>
      </c>
      <c r="M3" s="110"/>
      <c r="N3" s="54"/>
      <c r="O3" s="110"/>
      <c r="P3" s="54"/>
      <c r="Q3" s="55" t="s">
        <v>41</v>
      </c>
    </row>
    <row r="4" spans="1:17" s="34" customFormat="1" ht="11.25" customHeight="1" thickBot="1">
      <c r="A4" s="311" t="str">
        <f>'Week SetUp'!$A$10</f>
        <v>17-19/05/2013</v>
      </c>
      <c r="B4" s="311"/>
      <c r="C4" s="311"/>
      <c r="D4" s="111"/>
      <c r="E4" s="111"/>
      <c r="F4" s="111" t="str">
        <f>'Week SetUp'!$C$10</f>
        <v>ΗΡΑΚΛΕΙΟ Ο.Α.Α.</v>
      </c>
      <c r="G4" s="70"/>
      <c r="H4" s="111"/>
      <c r="I4" s="112"/>
      <c r="J4" s="113" t="str">
        <f>'Week SetUp'!$D$10</f>
        <v>ΗΡΑΚΛΕΙΟ</v>
      </c>
      <c r="K4" s="112"/>
      <c r="L4" s="114" t="str">
        <f>'Week SetUp'!$A$12</f>
        <v>ΓΥΝΑΙΚΩΝ</v>
      </c>
      <c r="M4" s="112"/>
      <c r="N4" s="111"/>
      <c r="O4" s="112"/>
      <c r="P4" s="111"/>
      <c r="Q4" s="59" t="str">
        <f>'Week SetUp'!$E$10</f>
        <v>Σταύρος Νικηφοράκης</v>
      </c>
    </row>
    <row r="5" spans="1:17" s="19" customFormat="1" ht="9.75">
      <c r="A5" s="115"/>
      <c r="B5" s="116" t="s">
        <v>18</v>
      </c>
      <c r="C5" s="116" t="s">
        <v>46</v>
      </c>
      <c r="D5" s="116" t="s">
        <v>19</v>
      </c>
      <c r="E5" s="117" t="s">
        <v>44</v>
      </c>
      <c r="F5" s="117" t="s">
        <v>45</v>
      </c>
      <c r="G5" s="117"/>
      <c r="H5" s="117" t="s">
        <v>39</v>
      </c>
      <c r="I5" s="117"/>
      <c r="J5" s="116" t="s">
        <v>47</v>
      </c>
      <c r="K5" s="118"/>
      <c r="L5" s="116" t="s">
        <v>50</v>
      </c>
      <c r="M5" s="118"/>
      <c r="N5" s="116" t="s">
        <v>48</v>
      </c>
      <c r="O5" s="118"/>
      <c r="P5" s="116" t="s">
        <v>49</v>
      </c>
      <c r="Q5" s="119"/>
    </row>
    <row r="6" spans="1:17" s="19" customFormat="1" ht="3.75" customHeight="1" thickBot="1">
      <c r="A6" s="120"/>
      <c r="B6" s="121"/>
      <c r="C6" s="69"/>
      <c r="D6" s="121"/>
      <c r="E6" s="122"/>
      <c r="F6" s="122"/>
      <c r="G6" s="123"/>
      <c r="H6" s="122"/>
      <c r="I6" s="124"/>
      <c r="J6" s="121"/>
      <c r="K6" s="124"/>
      <c r="L6" s="121"/>
      <c r="M6" s="124"/>
      <c r="N6" s="121"/>
      <c r="O6" s="124"/>
      <c r="P6" s="121"/>
      <c r="Q6" s="125"/>
    </row>
    <row r="7" spans="1:20" s="43" customFormat="1" ht="10.5" customHeight="1">
      <c r="A7" s="126">
        <v>1</v>
      </c>
      <c r="B7" s="127">
        <f>IF($D7="","",VLOOKUP($D7,'Boys Si Main Draw Prep'!$A$7:$Q$38,15))</f>
        <v>0</v>
      </c>
      <c r="C7" s="127">
        <f>IF($D7="","",VLOOKUP($D7,'Boys Si Main Draw Prep'!$A$7:$Q$38,16))</f>
        <v>0</v>
      </c>
      <c r="D7" s="128">
        <v>1</v>
      </c>
      <c r="E7" s="129" t="str">
        <f>UPPER(IF($D7="","",VLOOKUP($D7,'Boys Si Main Draw Prep'!$A$7:$Q$38,2)))</f>
        <v>ΣΩΜΑΡΑΚΗ</v>
      </c>
      <c r="F7" s="129" t="str">
        <f>IF($D7="","",VLOOKUP($D7,'Boys Si Main Draw Prep'!$A$7:$Q$38,3))</f>
        <v>Μαρία</v>
      </c>
      <c r="G7" s="129"/>
      <c r="H7" s="129" t="str">
        <f>IF($D7="","",VLOOKUP($D7,'Boys Si Main Draw Prep'!$A$7:$Q$38,4))</f>
        <v>ΗΡΑΚΛΕΙΟ</v>
      </c>
      <c r="I7" s="131"/>
      <c r="J7" s="130"/>
      <c r="K7" s="130"/>
      <c r="L7" s="130"/>
      <c r="M7" s="130"/>
      <c r="N7" s="132"/>
      <c r="O7" s="133"/>
      <c r="P7" s="134"/>
      <c r="Q7" s="135"/>
      <c r="R7" s="136"/>
      <c r="T7" s="137" t="e">
        <f>#REF!</f>
        <v>#REF!</v>
      </c>
    </row>
    <row r="8" spans="1:20" s="43" customFormat="1" ht="9" customHeight="1">
      <c r="A8" s="138"/>
      <c r="B8" s="139"/>
      <c r="C8" s="139"/>
      <c r="D8" s="139"/>
      <c r="E8" s="140"/>
      <c r="F8" s="140"/>
      <c r="G8" s="141"/>
      <c r="H8" s="142" t="s">
        <v>8</v>
      </c>
      <c r="I8" s="143" t="s">
        <v>72</v>
      </c>
      <c r="J8" s="144" t="str">
        <f>UPPER(IF(OR(I8="a",I8="as"),E7,IF(OR(I8="b",I8="bs"),E9,)))</f>
        <v>ΣΩΜΑΡΑΚΗ</v>
      </c>
      <c r="K8" s="144"/>
      <c r="L8" s="130"/>
      <c r="M8" s="130"/>
      <c r="N8" s="132"/>
      <c r="O8" s="133"/>
      <c r="P8" s="134"/>
      <c r="Q8" s="135"/>
      <c r="R8" s="136"/>
      <c r="T8" s="145" t="e">
        <f>#REF!</f>
        <v>#REF!</v>
      </c>
    </row>
    <row r="9" spans="1:20" s="43" customFormat="1" ht="9" customHeight="1">
      <c r="A9" s="138">
        <v>2</v>
      </c>
      <c r="B9" s="127">
        <f>IF($D9="","",VLOOKUP($D9,'Boys Si Main Draw Prep'!$A$7:$Q$38,15))</f>
      </c>
      <c r="C9" s="127">
        <f>IF($D9="","",VLOOKUP($D9,'Boys Si Main Draw Prep'!$A$7:$Q$38,16))</f>
      </c>
      <c r="D9" s="128"/>
      <c r="E9" s="146">
        <f>UPPER(IF($D9="","",VLOOKUP($D9,'Boys Si Main Draw Prep'!$A$7:$Q$38,2)))</f>
      </c>
      <c r="F9" s="146">
        <f>IF($D9="","",VLOOKUP($D9,'Boys Si Main Draw Prep'!$A$7:$Q$38,3))</f>
      </c>
      <c r="G9" s="146" t="s">
        <v>71</v>
      </c>
      <c r="H9" s="146">
        <f>IF($D9="","",VLOOKUP($D9,'Boys Si Main Draw Prep'!$A$7:$Q$38,4))</f>
      </c>
      <c r="I9" s="147"/>
      <c r="J9" s="130"/>
      <c r="K9" s="148"/>
      <c r="L9" s="130"/>
      <c r="M9" s="130"/>
      <c r="N9" s="132"/>
      <c r="O9" s="133"/>
      <c r="P9" s="134"/>
      <c r="Q9" s="135"/>
      <c r="R9" s="136"/>
      <c r="T9" s="145" t="e">
        <f>#REF!</f>
        <v>#REF!</v>
      </c>
    </row>
    <row r="10" spans="1:20" s="43" customFormat="1" ht="9" customHeight="1">
      <c r="A10" s="138"/>
      <c r="B10" s="139"/>
      <c r="C10" s="139"/>
      <c r="D10" s="149"/>
      <c r="E10" s="140"/>
      <c r="F10" s="140"/>
      <c r="G10" s="141"/>
      <c r="H10" s="140"/>
      <c r="I10" s="150"/>
      <c r="J10" s="142" t="s">
        <v>8</v>
      </c>
      <c r="K10" s="151" t="s">
        <v>72</v>
      </c>
      <c r="L10" s="144" t="str">
        <f>UPPER(IF(OR(K10="a",K10="as"),J8,IF(OR(K10="b",K10="bs"),J12,)))</f>
        <v>ΣΩΜΑΡΑΚΗ</v>
      </c>
      <c r="M10" s="152"/>
      <c r="N10" s="153"/>
      <c r="O10" s="153"/>
      <c r="P10" s="134"/>
      <c r="Q10" s="135"/>
      <c r="R10" s="136"/>
      <c r="T10" s="145" t="e">
        <f>#REF!</f>
        <v>#REF!</v>
      </c>
    </row>
    <row r="11" spans="1:20" s="43" customFormat="1" ht="9" customHeight="1">
      <c r="A11" s="138">
        <v>3</v>
      </c>
      <c r="B11" s="127">
        <f>IF($D11="","",VLOOKUP($D11,'Boys Si Main Draw Prep'!$A$7:$Q$38,15))</f>
      </c>
      <c r="C11" s="127">
        <f>IF($D11="","",VLOOKUP($D11,'Boys Si Main Draw Prep'!$A$7:$Q$38,16))</f>
      </c>
      <c r="D11" s="128"/>
      <c r="E11" s="146">
        <f>UPPER(IF($D11="","",VLOOKUP($D11,'Boys Si Main Draw Prep'!$A$7:$Q$38,2)))</f>
      </c>
      <c r="F11" s="146">
        <f>IF($D11="","",VLOOKUP($D11,'Boys Si Main Draw Prep'!$A$7:$Q$38,3))</f>
      </c>
      <c r="G11" s="146" t="s">
        <v>71</v>
      </c>
      <c r="H11" s="146">
        <f>IF($D11="","",VLOOKUP($D11,'Boys Si Main Draw Prep'!$A$7:$Q$38,4))</f>
      </c>
      <c r="I11" s="131"/>
      <c r="J11" s="130"/>
      <c r="K11" s="154"/>
      <c r="L11" s="150" t="s">
        <v>152</v>
      </c>
      <c r="M11" s="155"/>
      <c r="N11" s="153"/>
      <c r="O11" s="153"/>
      <c r="P11" s="134"/>
      <c r="Q11" s="135"/>
      <c r="R11" s="136"/>
      <c r="T11" s="145" t="e">
        <f>#REF!</f>
        <v>#REF!</v>
      </c>
    </row>
    <row r="12" spans="1:20" s="43" customFormat="1" ht="9" customHeight="1">
      <c r="A12" s="138"/>
      <c r="B12" s="139"/>
      <c r="C12" s="139"/>
      <c r="D12" s="149"/>
      <c r="E12" s="140"/>
      <c r="F12" s="140"/>
      <c r="G12" s="141"/>
      <c r="H12" s="142" t="s">
        <v>8</v>
      </c>
      <c r="I12" s="143" t="s">
        <v>73</v>
      </c>
      <c r="J12" s="144" t="str">
        <f>UPPER(IF(OR(I12="a",I12="as"),E11,IF(OR(I12="b",I12="bs"),E13,)))</f>
        <v>ΤΣΑΚΙΡΟΓΛΟΥ</v>
      </c>
      <c r="K12" s="156"/>
      <c r="L12" s="130"/>
      <c r="M12" s="155"/>
      <c r="N12" s="153"/>
      <c r="O12" s="153"/>
      <c r="P12" s="134"/>
      <c r="Q12" s="135"/>
      <c r="R12" s="136"/>
      <c r="T12" s="145" t="e">
        <f>#REF!</f>
        <v>#REF!</v>
      </c>
    </row>
    <row r="13" spans="1:20" s="43" customFormat="1" ht="9" customHeight="1">
      <c r="A13" s="138">
        <v>4</v>
      </c>
      <c r="B13" s="127">
        <f>IF($D13="","",VLOOKUP($D13,'Boys Si Main Draw Prep'!$A$7:$Q$38,15))</f>
        <v>0</v>
      </c>
      <c r="C13" s="127">
        <f>IF($D13="","",VLOOKUP($D13,'Boys Si Main Draw Prep'!$A$7:$Q$38,16))</f>
        <v>0</v>
      </c>
      <c r="D13" s="128">
        <v>16</v>
      </c>
      <c r="E13" s="146" t="str">
        <f>UPPER(IF($D13="","",VLOOKUP($D13,'Boys Si Main Draw Prep'!$A$7:$Q$38,2)))</f>
        <v>ΤΣΑΚΙΡΟΓΛΟΥ</v>
      </c>
      <c r="F13" s="146" t="str">
        <f>IF($D13="","",VLOOKUP($D13,'Boys Si Main Draw Prep'!$A$7:$Q$38,3))</f>
        <v>Κρίστυ</v>
      </c>
      <c r="G13" s="146"/>
      <c r="H13" s="146" t="str">
        <f>IF($D13="","",VLOOKUP($D13,'Boys Si Main Draw Prep'!$A$7:$Q$38,4))</f>
        <v>ΗΡΑΚΛΕΙΟ</v>
      </c>
      <c r="I13" s="157"/>
      <c r="J13" s="150"/>
      <c r="K13" s="130"/>
      <c r="L13" s="130"/>
      <c r="M13" s="155"/>
      <c r="N13" s="153"/>
      <c r="O13" s="153"/>
      <c r="P13" s="134"/>
      <c r="Q13" s="135"/>
      <c r="R13" s="136"/>
      <c r="T13" s="145" t="e">
        <f>#REF!</f>
        <v>#REF!</v>
      </c>
    </row>
    <row r="14" spans="1:20" s="43" customFormat="1" ht="9" customHeight="1">
      <c r="A14" s="138"/>
      <c r="B14" s="139"/>
      <c r="C14" s="139"/>
      <c r="D14" s="149"/>
      <c r="E14" s="130"/>
      <c r="F14" s="130"/>
      <c r="G14" s="56"/>
      <c r="H14" s="158"/>
      <c r="I14" s="150"/>
      <c r="J14" s="130"/>
      <c r="K14" s="130"/>
      <c r="L14" s="142" t="s">
        <v>8</v>
      </c>
      <c r="M14" s="151" t="s">
        <v>66</v>
      </c>
      <c r="N14" s="144" t="str">
        <f>UPPER(IF(OR(M14="a",M14="as"),L10,IF(OR(M14="b",M14="bs"),L18,)))</f>
        <v>ΣΩΜΑΡΑΚΗ</v>
      </c>
      <c r="O14" s="152"/>
      <c r="P14" s="134"/>
      <c r="Q14" s="135"/>
      <c r="R14" s="136"/>
      <c r="T14" s="145" t="e">
        <f>#REF!</f>
        <v>#REF!</v>
      </c>
    </row>
    <row r="15" spans="1:20" s="43" customFormat="1" ht="9" customHeight="1">
      <c r="A15" s="138">
        <v>5</v>
      </c>
      <c r="B15" s="127">
        <f>IF($D15="","",VLOOKUP($D15,'Boys Si Main Draw Prep'!$A$7:$Q$38,15))</f>
      </c>
      <c r="C15" s="127">
        <f>IF($D15="","",VLOOKUP($D15,'Boys Si Main Draw Prep'!$A$7:$Q$38,16))</f>
      </c>
      <c r="D15" s="128"/>
      <c r="E15" s="146">
        <f>UPPER(IF($D15="","",VLOOKUP($D15,'Boys Si Main Draw Prep'!$A$7:$Q$38,2)))</f>
      </c>
      <c r="F15" s="146">
        <f>IF($D15="","",VLOOKUP($D15,'Boys Si Main Draw Prep'!$A$7:$Q$38,3))</f>
      </c>
      <c r="G15" s="146" t="s">
        <v>71</v>
      </c>
      <c r="H15" s="146">
        <f>IF($D15="","",VLOOKUP($D15,'Boys Si Main Draw Prep'!$A$7:$Q$38,4))</f>
      </c>
      <c r="I15" s="159"/>
      <c r="J15" s="130"/>
      <c r="K15" s="130"/>
      <c r="L15" s="130"/>
      <c r="M15" s="155"/>
      <c r="N15" s="150" t="s">
        <v>153</v>
      </c>
      <c r="O15" s="212"/>
      <c r="P15" s="132"/>
      <c r="Q15" s="133"/>
      <c r="R15" s="136"/>
      <c r="T15" s="145" t="e">
        <f>#REF!</f>
        <v>#REF!</v>
      </c>
    </row>
    <row r="16" spans="1:20" s="43" customFormat="1" ht="9" customHeight="1" thickBot="1">
      <c r="A16" s="138"/>
      <c r="B16" s="139"/>
      <c r="C16" s="139"/>
      <c r="D16" s="149"/>
      <c r="E16" s="140"/>
      <c r="F16" s="140"/>
      <c r="G16" s="141"/>
      <c r="H16" s="142" t="s">
        <v>8</v>
      </c>
      <c r="I16" s="143" t="s">
        <v>73</v>
      </c>
      <c r="J16" s="144" t="str">
        <f>UPPER(IF(OR(I16="a",I16="as"),E15,IF(OR(I16="b",I16="bs"),E17,)))</f>
        <v>ΚΑΚΟΥΔΑΚΗ</v>
      </c>
      <c r="K16" s="144"/>
      <c r="L16" s="130"/>
      <c r="M16" s="155"/>
      <c r="N16" s="132"/>
      <c r="O16" s="212"/>
      <c r="P16" s="132"/>
      <c r="Q16" s="133"/>
      <c r="R16" s="136"/>
      <c r="T16" s="160" t="e">
        <f>#REF!</f>
        <v>#REF!</v>
      </c>
    </row>
    <row r="17" spans="1:18" s="43" customFormat="1" ht="9" customHeight="1">
      <c r="A17" s="138">
        <v>6</v>
      </c>
      <c r="B17" s="127">
        <f>IF($D17="","",VLOOKUP($D17,'Boys Si Main Draw Prep'!$A$7:$Q$38,15))</f>
        <v>0</v>
      </c>
      <c r="C17" s="127">
        <f>IF($D17="","",VLOOKUP($D17,'Boys Si Main Draw Prep'!$A$7:$Q$38,16))</f>
        <v>0</v>
      </c>
      <c r="D17" s="128">
        <v>17</v>
      </c>
      <c r="E17" s="146" t="str">
        <f>UPPER(IF($D17="","",VLOOKUP($D17,'Boys Si Main Draw Prep'!$A$7:$Q$38,2)))</f>
        <v>ΚΑΚΟΥΔΑΚΗ</v>
      </c>
      <c r="F17" s="146" t="str">
        <f>IF($D17="","",VLOOKUP($D17,'Boys Si Main Draw Prep'!$A$7:$Q$38,3))</f>
        <v>Καλλιόπη</v>
      </c>
      <c r="G17" s="146"/>
      <c r="H17" s="146" t="str">
        <f>IF($D17="","",VLOOKUP($D17,'Boys Si Main Draw Prep'!$A$7:$Q$38,4))</f>
        <v>ΗΡΑΚΛΕΙΟ</v>
      </c>
      <c r="I17" s="147"/>
      <c r="J17" s="150"/>
      <c r="K17" s="148"/>
      <c r="L17" s="130"/>
      <c r="M17" s="155"/>
      <c r="N17" s="132"/>
      <c r="O17" s="212"/>
      <c r="P17" s="132"/>
      <c r="Q17" s="133"/>
      <c r="R17" s="136"/>
    </row>
    <row r="18" spans="1:18" s="43" customFormat="1" ht="9" customHeight="1">
      <c r="A18" s="138"/>
      <c r="B18" s="139"/>
      <c r="C18" s="139"/>
      <c r="D18" s="149"/>
      <c r="E18" s="140"/>
      <c r="F18" s="140"/>
      <c r="G18" s="141"/>
      <c r="H18" s="130"/>
      <c r="I18" s="150"/>
      <c r="J18" s="142" t="s">
        <v>8</v>
      </c>
      <c r="K18" s="151" t="s">
        <v>73</v>
      </c>
      <c r="L18" s="144" t="str">
        <f>UPPER(IF(OR(K18="a",K18="as"),J16,IF(OR(K18="b",K18="bs"),J20,)))</f>
        <v>ΚΑΛΝΤΕΜΑΓΙΕΡ</v>
      </c>
      <c r="M18" s="161"/>
      <c r="N18" s="132"/>
      <c r="O18" s="212"/>
      <c r="P18" s="132"/>
      <c r="Q18" s="133"/>
      <c r="R18" s="136"/>
    </row>
    <row r="19" spans="1:18" s="43" customFormat="1" ht="9" customHeight="1">
      <c r="A19" s="138">
        <v>7</v>
      </c>
      <c r="B19" s="127">
        <f>IF($D19="","",VLOOKUP($D19,'Boys Si Main Draw Prep'!$A$7:$Q$38,15))</f>
      </c>
      <c r="C19" s="127">
        <f>IF($D19="","",VLOOKUP($D19,'Boys Si Main Draw Prep'!$A$7:$Q$38,16))</f>
      </c>
      <c r="D19" s="128"/>
      <c r="E19" s="146">
        <f>UPPER(IF($D19="","",VLOOKUP($D19,'Boys Si Main Draw Prep'!$A$7:$Q$38,2)))</f>
      </c>
      <c r="F19" s="146">
        <f>IF($D19="","",VLOOKUP($D19,'Boys Si Main Draw Prep'!$A$7:$Q$38,3))</f>
      </c>
      <c r="G19" s="146" t="s">
        <v>71</v>
      </c>
      <c r="H19" s="146">
        <f>IF($D19="","",VLOOKUP($D19,'Boys Si Main Draw Prep'!$A$7:$Q$38,4))</f>
      </c>
      <c r="I19" s="131"/>
      <c r="J19" s="130"/>
      <c r="K19" s="154"/>
      <c r="L19" s="150" t="s">
        <v>151</v>
      </c>
      <c r="M19" s="153"/>
      <c r="N19" s="132"/>
      <c r="O19" s="212"/>
      <c r="P19" s="132"/>
      <c r="Q19" s="133"/>
      <c r="R19" s="136"/>
    </row>
    <row r="20" spans="1:18" s="43" customFormat="1" ht="9" customHeight="1">
      <c r="A20" s="138"/>
      <c r="B20" s="139"/>
      <c r="C20" s="139"/>
      <c r="D20" s="139"/>
      <c r="E20" s="140"/>
      <c r="F20" s="140"/>
      <c r="G20" s="141"/>
      <c r="H20" s="142" t="s">
        <v>8</v>
      </c>
      <c r="I20" s="143" t="s">
        <v>73</v>
      </c>
      <c r="J20" s="144" t="str">
        <f>UPPER(IF(OR(I20="a",I20="as"),E19,IF(OR(I20="b",I20="bs"),E21,)))</f>
        <v>ΚΑΛΝΤΕΜΑΓΙΕΡ</v>
      </c>
      <c r="K20" s="156"/>
      <c r="L20" s="130"/>
      <c r="M20" s="153"/>
      <c r="N20" s="132"/>
      <c r="O20" s="212"/>
      <c r="P20" s="132"/>
      <c r="Q20" s="133"/>
      <c r="R20" s="136"/>
    </row>
    <row r="21" spans="1:18" s="43" customFormat="1" ht="9" customHeight="1">
      <c r="A21" s="126">
        <v>8</v>
      </c>
      <c r="B21" s="127">
        <f>IF($D21="","",VLOOKUP($D21,'Boys Si Main Draw Prep'!$A$7:$Q$38,15))</f>
        <v>0</v>
      </c>
      <c r="C21" s="127"/>
      <c r="D21" s="128">
        <v>5</v>
      </c>
      <c r="E21" s="129" t="str">
        <f>UPPER(IF($D21="","",VLOOKUP($D21,'Boys Si Main Draw Prep'!$A$7:$Q$38,2)))</f>
        <v>ΚΑΛΝΤΕΜΑΓΙΕΡ</v>
      </c>
      <c r="F21" s="129" t="str">
        <f>IF($D21="","",VLOOKUP($D21,'Boys Si Main Draw Prep'!$A$7:$Q$38,3))</f>
        <v>Άντζυ</v>
      </c>
      <c r="G21" s="129"/>
      <c r="H21" s="129" t="str">
        <f>IF($D21="","",VLOOKUP($D21,'Boys Si Main Draw Prep'!$A$7:$Q$38,4))</f>
        <v>ΙΕΡΑΠΕΤΡΑ</v>
      </c>
      <c r="I21" s="157"/>
      <c r="J21" s="150"/>
      <c r="K21" s="130"/>
      <c r="L21" s="130"/>
      <c r="M21" s="153"/>
      <c r="N21" s="132"/>
      <c r="O21" s="212"/>
      <c r="P21" s="132"/>
      <c r="Q21" s="133"/>
      <c r="R21" s="136"/>
    </row>
    <row r="22" spans="1:18" s="43" customFormat="1" ht="9" customHeight="1">
      <c r="A22" s="138"/>
      <c r="B22" s="139"/>
      <c r="C22" s="139"/>
      <c r="D22" s="139"/>
      <c r="E22" s="158"/>
      <c r="F22" s="158"/>
      <c r="G22" s="162"/>
      <c r="H22" s="158"/>
      <c r="I22" s="150"/>
      <c r="J22" s="130"/>
      <c r="K22" s="130"/>
      <c r="L22" s="130"/>
      <c r="M22" s="153"/>
      <c r="N22" s="142" t="s">
        <v>8</v>
      </c>
      <c r="O22" s="151" t="s">
        <v>73</v>
      </c>
      <c r="P22" s="144" t="str">
        <f>UPPER(IF(OR(O22="a",O22="as"),N14,IF(OR(O22="b",O22="bs"),N30,)))</f>
        <v>ΘΕΟΔΩΡΑΚΗ</v>
      </c>
      <c r="Q22" s="213"/>
      <c r="R22" s="136"/>
    </row>
    <row r="23" spans="1:18" s="43" customFormat="1" ht="9" customHeight="1">
      <c r="A23" s="126">
        <v>9</v>
      </c>
      <c r="B23" s="127">
        <f>IF($D23="","",VLOOKUP($D23,'Boys Si Main Draw Prep'!$A$7:$Q$38,15))</f>
        <v>0</v>
      </c>
      <c r="C23" s="127">
        <f>IF($D23="","",VLOOKUP($D23,'Boys Si Main Draw Prep'!$A$7:$Q$38,16))</f>
        <v>0</v>
      </c>
      <c r="D23" s="128">
        <v>3</v>
      </c>
      <c r="E23" s="129" t="str">
        <f>UPPER(IF($D23="","",VLOOKUP($D23,'Boys Si Main Draw Prep'!$A$7:$Q$38,2)))</f>
        <v>ΘΕΟΔΩΡΑΚΗ</v>
      </c>
      <c r="F23" s="129" t="str">
        <f>IF($D23="","",VLOOKUP($D23,'Boys Si Main Draw Prep'!$A$7:$Q$38,3))</f>
        <v>Μαρίνα</v>
      </c>
      <c r="G23" s="129"/>
      <c r="H23" s="129">
        <f>IF($D23="","",VLOOKUP($D23,'Boys Si Main Draw Prep'!$A$7:$Q$38,4))</f>
        <v>0</v>
      </c>
      <c r="I23" s="131"/>
      <c r="J23" s="130"/>
      <c r="K23" s="130"/>
      <c r="L23" s="130"/>
      <c r="M23" s="153"/>
      <c r="N23" s="132"/>
      <c r="O23" s="212"/>
      <c r="P23" s="271" t="s">
        <v>149</v>
      </c>
      <c r="Q23" s="212"/>
      <c r="R23" s="136"/>
    </row>
    <row r="24" spans="1:18" s="43" customFormat="1" ht="9" customHeight="1">
      <c r="A24" s="138"/>
      <c r="B24" s="139"/>
      <c r="C24" s="139"/>
      <c r="D24" s="139"/>
      <c r="E24" s="140"/>
      <c r="F24" s="140"/>
      <c r="G24" s="141"/>
      <c r="H24" s="142" t="s">
        <v>8</v>
      </c>
      <c r="I24" s="143" t="s">
        <v>72</v>
      </c>
      <c r="J24" s="144" t="str">
        <f>UPPER(IF(OR(I24="a",I24="as"),E23,IF(OR(I24="b",I24="bs"),E25,)))</f>
        <v>ΘΕΟΔΩΡΑΚΗ</v>
      </c>
      <c r="K24" s="144"/>
      <c r="L24" s="130"/>
      <c r="M24" s="153"/>
      <c r="N24" s="132"/>
      <c r="O24" s="212"/>
      <c r="P24" s="132"/>
      <c r="Q24" s="212"/>
      <c r="R24" s="136"/>
    </row>
    <row r="25" spans="1:18" s="43" customFormat="1" ht="9" customHeight="1">
      <c r="A25" s="138">
        <v>10</v>
      </c>
      <c r="B25" s="127">
        <f>IF($D25="","",VLOOKUP($D25,'Boys Si Main Draw Prep'!$A$7:$Q$38,15))</f>
      </c>
      <c r="C25" s="127">
        <f>IF($D25="","",VLOOKUP($D25,'Boys Si Main Draw Prep'!$A$7:$Q$38,16))</f>
      </c>
      <c r="D25" s="128"/>
      <c r="E25" s="146">
        <f>UPPER(IF($D25="","",VLOOKUP($D25,'Boys Si Main Draw Prep'!$A$7:$Q$38,2)))</f>
      </c>
      <c r="F25" s="146">
        <f>IF($D25="","",VLOOKUP($D25,'Boys Si Main Draw Prep'!$A$7:$Q$38,3))</f>
      </c>
      <c r="G25" s="146" t="s">
        <v>71</v>
      </c>
      <c r="H25" s="146">
        <f>IF($D25="","",VLOOKUP($D25,'Boys Si Main Draw Prep'!$A$7:$Q$38,4))</f>
      </c>
      <c r="I25" s="147"/>
      <c r="J25" s="130"/>
      <c r="K25" s="148"/>
      <c r="L25" s="130"/>
      <c r="M25" s="153"/>
      <c r="N25" s="132"/>
      <c r="O25" s="212"/>
      <c r="P25" s="132"/>
      <c r="Q25" s="212"/>
      <c r="R25" s="136"/>
    </row>
    <row r="26" spans="1:18" s="43" customFormat="1" ht="9" customHeight="1">
      <c r="A26" s="138"/>
      <c r="B26" s="139"/>
      <c r="C26" s="139"/>
      <c r="D26" s="149"/>
      <c r="E26" s="140"/>
      <c r="F26" s="140"/>
      <c r="G26" s="141"/>
      <c r="H26" s="140"/>
      <c r="I26" s="150"/>
      <c r="J26" s="142" t="s">
        <v>8</v>
      </c>
      <c r="K26" s="151" t="s">
        <v>72</v>
      </c>
      <c r="L26" s="144" t="str">
        <f>UPPER(IF(OR(K26="a",K26="as"),J24,IF(OR(K26="b",K26="bs"),J28,)))</f>
        <v>ΘΕΟΔΩΡΑΚΗ</v>
      </c>
      <c r="M26" s="152"/>
      <c r="N26" s="132"/>
      <c r="O26" s="212"/>
      <c r="P26" s="132"/>
      <c r="Q26" s="212"/>
      <c r="R26" s="136"/>
    </row>
    <row r="27" spans="1:18" s="43" customFormat="1" ht="9" customHeight="1">
      <c r="A27" s="138">
        <v>11</v>
      </c>
      <c r="B27" s="127">
        <f>IF($D27="","",VLOOKUP($D27,'Boys Si Main Draw Prep'!$A$7:$Q$38,15))</f>
        <v>0</v>
      </c>
      <c r="C27" s="127">
        <f>IF($D27="","",VLOOKUP($D27,'Boys Si Main Draw Prep'!$A$7:$Q$38,16))</f>
        <v>0</v>
      </c>
      <c r="D27" s="128">
        <v>11</v>
      </c>
      <c r="E27" s="146" t="str">
        <f>UPPER(IF($D27="","",VLOOKUP($D27,'Boys Si Main Draw Prep'!$A$7:$Q$38,2)))</f>
        <v>ΜΙΧΕΛΙΔΑΚΗ</v>
      </c>
      <c r="F27" s="146" t="str">
        <f>IF($D27="","",VLOOKUP($D27,'Boys Si Main Draw Prep'!$A$7:$Q$38,3))</f>
        <v>Ίρμη</v>
      </c>
      <c r="G27" s="146"/>
      <c r="H27" s="146" t="str">
        <f>IF($D27="","",VLOOKUP($D27,'Boys Si Main Draw Prep'!$A$7:$Q$38,4))</f>
        <v>ΗΡΑΚΛΕΙΟ</v>
      </c>
      <c r="I27" s="131"/>
      <c r="J27" s="130"/>
      <c r="K27" s="154"/>
      <c r="L27" s="150" t="s">
        <v>150</v>
      </c>
      <c r="M27" s="155"/>
      <c r="N27" s="132"/>
      <c r="O27" s="212"/>
      <c r="P27" s="132"/>
      <c r="Q27" s="212"/>
      <c r="R27" s="136"/>
    </row>
    <row r="28" spans="1:18" s="43" customFormat="1" ht="9" customHeight="1">
      <c r="A28" s="163"/>
      <c r="B28" s="139"/>
      <c r="C28" s="139"/>
      <c r="D28" s="149"/>
      <c r="E28" s="140"/>
      <c r="F28" s="140"/>
      <c r="G28" s="141"/>
      <c r="H28" s="142" t="s">
        <v>8</v>
      </c>
      <c r="I28" s="143" t="s">
        <v>72</v>
      </c>
      <c r="J28" s="144" t="str">
        <f>UPPER(IF(OR(I28="a",I28="as"),E27,IF(OR(I28="b",I28="bs"),E29,)))</f>
        <v>ΜΙΧΕΛΙΔΑΚΗ</v>
      </c>
      <c r="K28" s="156"/>
      <c r="L28" s="130"/>
      <c r="M28" s="155"/>
      <c r="N28" s="132"/>
      <c r="O28" s="212"/>
      <c r="P28" s="132"/>
      <c r="Q28" s="212"/>
      <c r="R28" s="136"/>
    </row>
    <row r="29" spans="1:18" s="43" customFormat="1" ht="9" customHeight="1">
      <c r="A29" s="138">
        <v>12</v>
      </c>
      <c r="B29" s="127">
        <f>IF($D29="","",VLOOKUP($D29,'Boys Si Main Draw Prep'!$A$7:$Q$38,15))</f>
        <v>0</v>
      </c>
      <c r="C29" s="127">
        <f>IF($D29="","",VLOOKUP($D29,'Boys Si Main Draw Prep'!$A$7:$Q$38,16))</f>
        <v>0</v>
      </c>
      <c r="D29" s="128">
        <v>19</v>
      </c>
      <c r="E29" s="146" t="str">
        <f>UPPER(IF($D29="","",VLOOKUP($D29,'Boys Si Main Draw Prep'!$A$7:$Q$38,2)))</f>
        <v>ΚΤΙΣΤΑΚΗ</v>
      </c>
      <c r="F29" s="146" t="str">
        <f>IF($D29="","",VLOOKUP($D29,'Boys Si Main Draw Prep'!$A$7:$Q$38,3))</f>
        <v>Μαρία</v>
      </c>
      <c r="G29" s="146"/>
      <c r="H29" s="146" t="str">
        <f>IF($D29="","",VLOOKUP($D29,'Boys Si Main Draw Prep'!$A$7:$Q$38,4))</f>
        <v>ΗΡΑΚΛΕΙΟ</v>
      </c>
      <c r="I29" s="157"/>
      <c r="J29" s="150" t="s">
        <v>143</v>
      </c>
      <c r="K29" s="130"/>
      <c r="L29" s="130"/>
      <c r="M29" s="155"/>
      <c r="N29" s="132"/>
      <c r="O29" s="212"/>
      <c r="P29" s="132"/>
      <c r="Q29" s="212"/>
      <c r="R29" s="136"/>
    </row>
    <row r="30" spans="1:18" s="43" customFormat="1" ht="9" customHeight="1">
      <c r="A30" s="138"/>
      <c r="B30" s="139"/>
      <c r="C30" s="139"/>
      <c r="D30" s="149"/>
      <c r="E30" s="130"/>
      <c r="F30" s="130"/>
      <c r="G30" s="56"/>
      <c r="H30" s="158"/>
      <c r="I30" s="150"/>
      <c r="J30" s="130"/>
      <c r="K30" s="130"/>
      <c r="L30" s="142" t="s">
        <v>8</v>
      </c>
      <c r="M30" s="151" t="s">
        <v>72</v>
      </c>
      <c r="N30" s="144" t="str">
        <f>UPPER(IF(OR(M30="a",M30="as"),L26,IF(OR(M30="b",M30="bs"),L34,)))</f>
        <v>ΘΕΟΔΩΡΑΚΗ</v>
      </c>
      <c r="O30" s="214"/>
      <c r="P30" s="132"/>
      <c r="Q30" s="212"/>
      <c r="R30" s="136"/>
    </row>
    <row r="31" spans="1:18" s="43" customFormat="1" ht="9" customHeight="1">
      <c r="A31" s="138">
        <v>13</v>
      </c>
      <c r="B31" s="127">
        <f>IF($D31="","",VLOOKUP($D31,'Boys Si Main Draw Prep'!$A$7:$Q$38,15))</f>
      </c>
      <c r="C31" s="127">
        <f>IF($D31="","",VLOOKUP($D31,'Boys Si Main Draw Prep'!$A$7:$Q$38,16))</f>
      </c>
      <c r="D31" s="128"/>
      <c r="E31" s="146">
        <f>UPPER(IF($D31="","",VLOOKUP($D31,'Boys Si Main Draw Prep'!$A$7:$Q$38,2)))</f>
      </c>
      <c r="F31" s="146">
        <f>IF($D31="","",VLOOKUP($D31,'Boys Si Main Draw Prep'!$A$7:$Q$38,3))</f>
      </c>
      <c r="G31" s="146" t="s">
        <v>71</v>
      </c>
      <c r="H31" s="146">
        <f>IF($D31="","",VLOOKUP($D31,'Boys Si Main Draw Prep'!$A$7:$Q$38,4))</f>
      </c>
      <c r="I31" s="159"/>
      <c r="J31" s="130"/>
      <c r="K31" s="130"/>
      <c r="L31" s="130"/>
      <c r="M31" s="155"/>
      <c r="N31" s="150" t="s">
        <v>153</v>
      </c>
      <c r="O31" s="133"/>
      <c r="P31" s="132"/>
      <c r="Q31" s="212"/>
      <c r="R31" s="136"/>
    </row>
    <row r="32" spans="1:18" s="43" customFormat="1" ht="9" customHeight="1">
      <c r="A32" s="138"/>
      <c r="B32" s="139"/>
      <c r="C32" s="139"/>
      <c r="D32" s="149"/>
      <c r="E32" s="140"/>
      <c r="F32" s="140"/>
      <c r="G32" s="141"/>
      <c r="H32" s="142" t="s">
        <v>8</v>
      </c>
      <c r="I32" s="143" t="s">
        <v>142</v>
      </c>
      <c r="J32" s="144" t="str">
        <f>UPPER(IF(OR(I32="a",I32="as"),E31,IF(OR(I32="b",I32="bs"),E33,)))</f>
        <v>ΣΩΠΑΣΗ</v>
      </c>
      <c r="K32" s="144"/>
      <c r="L32" s="130"/>
      <c r="M32" s="155"/>
      <c r="N32" s="132"/>
      <c r="O32" s="133"/>
      <c r="P32" s="132"/>
      <c r="Q32" s="212"/>
      <c r="R32" s="136"/>
    </row>
    <row r="33" spans="1:18" s="43" customFormat="1" ht="9" customHeight="1">
      <c r="A33" s="138">
        <v>14</v>
      </c>
      <c r="B33" s="127">
        <f>IF($D33="","",VLOOKUP($D33,'Boys Si Main Draw Prep'!$A$7:$Q$38,15))</f>
        <v>0</v>
      </c>
      <c r="C33" s="127">
        <f>IF($D33="","",VLOOKUP($D33,'Boys Si Main Draw Prep'!$A$7:$Q$38,16))</f>
        <v>0</v>
      </c>
      <c r="D33" s="128">
        <v>13</v>
      </c>
      <c r="E33" s="146" t="str">
        <f>UPPER(IF($D33="","",VLOOKUP($D33,'Boys Si Main Draw Prep'!$A$7:$Q$38,2)))</f>
        <v>ΣΩΠΑΣΗ</v>
      </c>
      <c r="F33" s="146" t="str">
        <f>IF($D33="","",VLOOKUP($D33,'Boys Si Main Draw Prep'!$A$7:$Q$38,3))</f>
        <v>Χρύσα</v>
      </c>
      <c r="G33" s="146"/>
      <c r="H33" s="146" t="str">
        <f>IF($D33="","",VLOOKUP($D33,'Boys Si Main Draw Prep'!$A$7:$Q$38,4))</f>
        <v>ΑΓ. ΝΙΚΟΛΑΟΣ</v>
      </c>
      <c r="I33" s="147"/>
      <c r="J33" s="150"/>
      <c r="K33" s="148"/>
      <c r="L33" s="130"/>
      <c r="M33" s="155"/>
      <c r="N33" s="132"/>
      <c r="O33" s="133"/>
      <c r="P33" s="132"/>
      <c r="Q33" s="212"/>
      <c r="R33" s="136"/>
    </row>
    <row r="34" spans="1:18" s="43" customFormat="1" ht="9" customHeight="1">
      <c r="A34" s="138"/>
      <c r="B34" s="139"/>
      <c r="C34" s="139"/>
      <c r="D34" s="149"/>
      <c r="E34" s="140"/>
      <c r="F34" s="140"/>
      <c r="G34" s="141"/>
      <c r="H34" s="130"/>
      <c r="I34" s="150"/>
      <c r="J34" s="142" t="s">
        <v>8</v>
      </c>
      <c r="K34" s="151" t="s">
        <v>72</v>
      </c>
      <c r="L34" s="144" t="str">
        <f>UPPER(IF(OR(K34="a",K34="as"),J32,IF(OR(K34="b",K34="bs"),J36,)))</f>
        <v>ΣΩΠΑΣΗ</v>
      </c>
      <c r="M34" s="161"/>
      <c r="N34" s="132"/>
      <c r="O34" s="133"/>
      <c r="P34" s="132"/>
      <c r="Q34" s="212"/>
      <c r="R34" s="136"/>
    </row>
    <row r="35" spans="1:18" s="43" customFormat="1" ht="9" customHeight="1">
      <c r="A35" s="138">
        <v>15</v>
      </c>
      <c r="B35" s="127">
        <f>IF($D35="","",VLOOKUP($D35,'Boys Si Main Draw Prep'!$A$7:$Q$38,15))</f>
      </c>
      <c r="C35" s="127">
        <f>IF($D35="","",VLOOKUP($D35,'Boys Si Main Draw Prep'!$A$7:$Q$38,16))</f>
      </c>
      <c r="D35" s="128"/>
      <c r="E35" s="146">
        <f>UPPER(IF($D35="","",VLOOKUP($D35,'Boys Si Main Draw Prep'!$A$7:$Q$38,2)))</f>
      </c>
      <c r="F35" s="146">
        <f>IF($D35="","",VLOOKUP($D35,'Boys Si Main Draw Prep'!$A$7:$Q$38,3))</f>
      </c>
      <c r="G35" s="146" t="s">
        <v>71</v>
      </c>
      <c r="H35" s="146">
        <f>IF($D35="","",VLOOKUP($D35,'Boys Si Main Draw Prep'!$A$7:$Q$38,4))</f>
      </c>
      <c r="I35" s="131"/>
      <c r="J35" s="130"/>
      <c r="K35" s="154"/>
      <c r="L35" s="150" t="s">
        <v>149</v>
      </c>
      <c r="M35" s="153"/>
      <c r="N35" s="132"/>
      <c r="O35" s="133"/>
      <c r="P35" s="132"/>
      <c r="Q35" s="212"/>
      <c r="R35" s="136"/>
    </row>
    <row r="36" spans="1:18" s="43" customFormat="1" ht="9" customHeight="1">
      <c r="A36" s="138"/>
      <c r="B36" s="139"/>
      <c r="C36" s="139"/>
      <c r="D36" s="139"/>
      <c r="E36" s="140"/>
      <c r="F36" s="140"/>
      <c r="G36" s="141"/>
      <c r="H36" s="142" t="s">
        <v>8</v>
      </c>
      <c r="I36" s="143" t="s">
        <v>73</v>
      </c>
      <c r="J36" s="144" t="str">
        <f>UPPER(IF(OR(I36="a",I36="as"),E35,IF(OR(I36="b",I36="bs"),E37,)))</f>
        <v>CHABATAR</v>
      </c>
      <c r="K36" s="156"/>
      <c r="L36" s="130"/>
      <c r="M36" s="153"/>
      <c r="N36" s="132"/>
      <c r="O36" s="133"/>
      <c r="P36" s="132"/>
      <c r="Q36" s="212"/>
      <c r="R36" s="136"/>
    </row>
    <row r="37" spans="1:18" s="43" customFormat="1" ht="9" customHeight="1">
      <c r="A37" s="126">
        <v>16</v>
      </c>
      <c r="B37" s="127">
        <f>IF($D37="","",VLOOKUP($D37,'Boys Si Main Draw Prep'!$A$7:$Q$38,15))</f>
        <v>0</v>
      </c>
      <c r="C37" s="127">
        <f>IF($D37="","",VLOOKUP($D37,'Boys Si Main Draw Prep'!$A$7:$Q$38,16))</f>
        <v>0</v>
      </c>
      <c r="D37" s="128">
        <v>6</v>
      </c>
      <c r="E37" s="129" t="str">
        <f>UPPER(IF($D37="","",VLOOKUP($D37,'Boys Si Main Draw Prep'!$A$7:$Q$38,2)))</f>
        <v>CHABATAR</v>
      </c>
      <c r="F37" s="129" t="str">
        <f>IF($D37="","",VLOOKUP($D37,'Boys Si Main Draw Prep'!$A$7:$Q$38,3))</f>
        <v>Natalia</v>
      </c>
      <c r="G37" s="129"/>
      <c r="H37" s="129" t="str">
        <f>IF($D37="","",VLOOKUP($D37,'Boys Si Main Draw Prep'!$A$7:$Q$38,4))</f>
        <v>ΑΓ. ΝΙΚΟΛΑΟΣ</v>
      </c>
      <c r="I37" s="157"/>
      <c r="J37" s="150"/>
      <c r="K37" s="130"/>
      <c r="L37" s="130"/>
      <c r="M37" s="153"/>
      <c r="N37" s="133"/>
      <c r="O37" s="133"/>
      <c r="P37" s="132"/>
      <c r="Q37" s="212"/>
      <c r="R37" s="136"/>
    </row>
    <row r="38" spans="1:18" s="43" customFormat="1" ht="9" customHeight="1">
      <c r="A38" s="138"/>
      <c r="B38" s="139"/>
      <c r="C38" s="139"/>
      <c r="D38" s="139"/>
      <c r="E38" s="140"/>
      <c r="F38" s="140"/>
      <c r="G38" s="141"/>
      <c r="H38" s="140"/>
      <c r="I38" s="150"/>
      <c r="J38" s="130"/>
      <c r="K38" s="130"/>
      <c r="L38" s="130"/>
      <c r="M38" s="153"/>
      <c r="N38" s="215" t="s">
        <v>51</v>
      </c>
      <c r="O38" s="216"/>
      <c r="P38" s="144" t="str">
        <f>UPPER(IF(OR(O39="a",O39="as"),P22,IF(OR(O39="b",O39="bs"),P54,)))</f>
        <v>ΑΣΠΡΑΔΑΚΗ </v>
      </c>
      <c r="Q38" s="217"/>
      <c r="R38" s="136"/>
    </row>
    <row r="39" spans="1:18" s="43" customFormat="1" ht="9" customHeight="1">
      <c r="A39" s="126">
        <v>17</v>
      </c>
      <c r="B39" s="127">
        <f>IF($D39="","",VLOOKUP($D39,'Boys Si Main Draw Prep'!$A$7:$Q$38,15))</f>
        <v>0</v>
      </c>
      <c r="C39" s="127">
        <f>IF($D39="","",VLOOKUP($D39,'Boys Si Main Draw Prep'!$A$7:$Q$38,16))</f>
        <v>0</v>
      </c>
      <c r="D39" s="128">
        <v>8</v>
      </c>
      <c r="E39" s="129" t="str">
        <f>UPPER(IF($D39="","",VLOOKUP($D39,'Boys Si Main Draw Prep'!$A$7:$Q$38,2)))</f>
        <v>ΚΛΩΝΤΖΑ </v>
      </c>
      <c r="F39" s="129" t="str">
        <f>IF($D39="","",VLOOKUP($D39,'Boys Si Main Draw Prep'!$A$7:$Q$38,3))</f>
        <v>Καλλιόπη</v>
      </c>
      <c r="G39" s="129"/>
      <c r="H39" s="129" t="str">
        <f>IF($D39="","",VLOOKUP($D39,'Boys Si Main Draw Prep'!$A$7:$Q$38,4))</f>
        <v>ΑΓ. ΝΙΚΟΛΑΟΣ</v>
      </c>
      <c r="I39" s="131"/>
      <c r="J39" s="130"/>
      <c r="K39" s="130"/>
      <c r="L39" s="130"/>
      <c r="M39" s="153"/>
      <c r="N39" s="142" t="s">
        <v>8</v>
      </c>
      <c r="O39" s="218" t="s">
        <v>73</v>
      </c>
      <c r="P39" s="150" t="s">
        <v>156</v>
      </c>
      <c r="Q39" s="212"/>
      <c r="R39" s="136"/>
    </row>
    <row r="40" spans="1:18" s="43" customFormat="1" ht="9" customHeight="1">
      <c r="A40" s="138"/>
      <c r="B40" s="139"/>
      <c r="C40" s="139"/>
      <c r="D40" s="139"/>
      <c r="E40" s="140"/>
      <c r="F40" s="140"/>
      <c r="G40" s="141"/>
      <c r="H40" s="142" t="s">
        <v>8</v>
      </c>
      <c r="I40" s="143" t="s">
        <v>72</v>
      </c>
      <c r="J40" s="144" t="str">
        <f>UPPER(IF(OR(I40="a",I40="as"),E39,IF(OR(I40="b",I40="bs"),E41,)))</f>
        <v>ΚΛΩΝΤΖΑ </v>
      </c>
      <c r="K40" s="144"/>
      <c r="L40" s="130"/>
      <c r="M40" s="153"/>
      <c r="N40" s="132"/>
      <c r="O40" s="133"/>
      <c r="P40" s="132"/>
      <c r="Q40" s="212"/>
      <c r="R40" s="136"/>
    </row>
    <row r="41" spans="1:18" s="43" customFormat="1" ht="9" customHeight="1">
      <c r="A41" s="138">
        <v>18</v>
      </c>
      <c r="B41" s="127">
        <f>IF($D41="","",VLOOKUP($D41,'Boys Si Main Draw Prep'!$A$7:$Q$38,15))</f>
      </c>
      <c r="C41" s="127">
        <f>IF($D41="","",VLOOKUP($D41,'Boys Si Main Draw Prep'!$A$7:$Q$38,16))</f>
      </c>
      <c r="D41" s="128"/>
      <c r="E41" s="146">
        <f>UPPER(IF($D41="","",VLOOKUP($D41,'Boys Si Main Draw Prep'!$A$7:$Q$38,2)))</f>
      </c>
      <c r="F41" s="146">
        <f>IF($D41="","",VLOOKUP($D41,'Boys Si Main Draw Prep'!$A$7:$Q$38,3))</f>
      </c>
      <c r="G41" s="146" t="s">
        <v>71</v>
      </c>
      <c r="H41" s="146">
        <f>IF($D41="","",VLOOKUP($D41,'Boys Si Main Draw Prep'!$A$7:$Q$38,4))</f>
      </c>
      <c r="I41" s="147"/>
      <c r="J41" s="150"/>
      <c r="K41" s="148"/>
      <c r="L41" s="130"/>
      <c r="M41" s="153"/>
      <c r="N41" s="132"/>
      <c r="O41" s="133"/>
      <c r="P41" s="132"/>
      <c r="Q41" s="212"/>
      <c r="R41" s="136"/>
    </row>
    <row r="42" spans="1:18" s="43" customFormat="1" ht="9" customHeight="1">
      <c r="A42" s="138"/>
      <c r="B42" s="139"/>
      <c r="C42" s="139"/>
      <c r="D42" s="149"/>
      <c r="E42" s="140"/>
      <c r="F42" s="140"/>
      <c r="G42" s="141"/>
      <c r="H42" s="140"/>
      <c r="I42" s="150"/>
      <c r="J42" s="142" t="s">
        <v>8</v>
      </c>
      <c r="K42" s="151" t="s">
        <v>72</v>
      </c>
      <c r="L42" s="144" t="str">
        <f>UPPER(IF(OR(K42="a",K42="as"),J40,IF(OR(K42="b",K42="bs"),J44,)))</f>
        <v>ΚΛΩΝΤΖΑ </v>
      </c>
      <c r="M42" s="152"/>
      <c r="N42" s="132"/>
      <c r="O42" s="133"/>
      <c r="P42" s="132"/>
      <c r="Q42" s="212"/>
      <c r="R42" s="136"/>
    </row>
    <row r="43" spans="1:18" s="43" customFormat="1" ht="9" customHeight="1">
      <c r="A43" s="138">
        <v>19</v>
      </c>
      <c r="B43" s="127">
        <f>IF($D43="","",VLOOKUP($D43,'Boys Si Main Draw Prep'!$A$7:$Q$38,15))</f>
        <v>0</v>
      </c>
      <c r="C43" s="127">
        <f>IF($D43="","",VLOOKUP($D43,'Boys Si Main Draw Prep'!$A$7:$Q$38,16))</f>
        <v>0</v>
      </c>
      <c r="D43" s="128">
        <v>12</v>
      </c>
      <c r="E43" s="146" t="str">
        <f>UPPER(IF($D43="","",VLOOKUP($D43,'Boys Si Main Draw Prep'!$A$7:$Q$38,2)))</f>
        <v>ΜΑΡΚΙΑΝΑΚΗ</v>
      </c>
      <c r="F43" s="146" t="str">
        <f>IF($D43="","",VLOOKUP($D43,'Boys Si Main Draw Prep'!$A$7:$Q$38,3))</f>
        <v>Κατερίνα</v>
      </c>
      <c r="G43" s="146"/>
      <c r="H43" s="146" t="str">
        <f>IF($D43="","",VLOOKUP($D43,'Boys Si Main Draw Prep'!$A$7:$Q$38,4))</f>
        <v>ΗΡΑΚΛΕΙΟ</v>
      </c>
      <c r="I43" s="131"/>
      <c r="J43" s="130"/>
      <c r="K43" s="154"/>
      <c r="L43" s="150" t="s">
        <v>149</v>
      </c>
      <c r="M43" s="155"/>
      <c r="N43" s="132"/>
      <c r="O43" s="133"/>
      <c r="P43" s="132"/>
      <c r="Q43" s="212"/>
      <c r="R43" s="136"/>
    </row>
    <row r="44" spans="1:18" s="43" customFormat="1" ht="9" customHeight="1">
      <c r="A44" s="138"/>
      <c r="B44" s="139"/>
      <c r="C44" s="139"/>
      <c r="D44" s="149"/>
      <c r="E44" s="140"/>
      <c r="F44" s="140"/>
      <c r="G44" s="141"/>
      <c r="H44" s="142" t="s">
        <v>8</v>
      </c>
      <c r="I44" s="143" t="s">
        <v>73</v>
      </c>
      <c r="J44" s="144" t="str">
        <f>UPPER(IF(OR(I44="a",I44="as"),E43,IF(OR(I44="b",I44="bs"),E45,)))</f>
        <v>ΧΑΤΖΑΚΗ</v>
      </c>
      <c r="K44" s="156"/>
      <c r="L44" s="130"/>
      <c r="M44" s="155"/>
      <c r="N44" s="132"/>
      <c r="O44" s="133"/>
      <c r="P44" s="132"/>
      <c r="Q44" s="212"/>
      <c r="R44" s="136"/>
    </row>
    <row r="45" spans="1:18" s="43" customFormat="1" ht="9" customHeight="1">
      <c r="A45" s="138">
        <v>20</v>
      </c>
      <c r="B45" s="127">
        <f>IF($D45="","",VLOOKUP($D45,'Boys Si Main Draw Prep'!$A$7:$Q$38,15))</f>
        <v>0</v>
      </c>
      <c r="C45" s="127">
        <f>IF($D45="","",VLOOKUP($D45,'Boys Si Main Draw Prep'!$A$7:$Q$38,16))</f>
        <v>0</v>
      </c>
      <c r="D45" s="128">
        <v>18</v>
      </c>
      <c r="E45" s="146" t="str">
        <f>UPPER(IF($D45="","",VLOOKUP($D45,'Boys Si Main Draw Prep'!$A$7:$Q$38,2)))</f>
        <v>ΧΑΤΖΑΚΗ</v>
      </c>
      <c r="F45" s="146" t="str">
        <f>IF($D45="","",VLOOKUP($D45,'Boys Si Main Draw Prep'!$A$7:$Q$38,3))</f>
        <v>Μαριλή</v>
      </c>
      <c r="G45" s="146"/>
      <c r="H45" s="146" t="str">
        <f>IF($D45="","",VLOOKUP($D45,'Boys Si Main Draw Prep'!$A$7:$Q$38,4))</f>
        <v>ΗΡΑΚΛΕΙΟ</v>
      </c>
      <c r="I45" s="157"/>
      <c r="J45" s="271" t="s">
        <v>144</v>
      </c>
      <c r="K45" s="130"/>
      <c r="L45" s="130"/>
      <c r="M45" s="155"/>
      <c r="N45" s="132"/>
      <c r="O45" s="133"/>
      <c r="P45" s="132"/>
      <c r="Q45" s="212"/>
      <c r="R45" s="136"/>
    </row>
    <row r="46" spans="1:18" s="43" customFormat="1" ht="9" customHeight="1">
      <c r="A46" s="138"/>
      <c r="B46" s="139"/>
      <c r="C46" s="139"/>
      <c r="D46" s="149"/>
      <c r="E46" s="130"/>
      <c r="F46" s="130"/>
      <c r="G46" s="56"/>
      <c r="H46" s="158"/>
      <c r="I46" s="150"/>
      <c r="J46" s="130"/>
      <c r="K46" s="130"/>
      <c r="L46" s="142" t="s">
        <v>8</v>
      </c>
      <c r="M46" s="151" t="s">
        <v>72</v>
      </c>
      <c r="N46" s="144" t="str">
        <f>UPPER(IF(OR(M46="a",M46="as"),L42,IF(OR(M46="b",M46="bs"),L50,)))</f>
        <v>ΚΛΩΝΤΖΑ </v>
      </c>
      <c r="O46" s="213"/>
      <c r="P46" s="132"/>
      <c r="Q46" s="212"/>
      <c r="R46" s="136"/>
    </row>
    <row r="47" spans="1:18" s="43" customFormat="1" ht="9" customHeight="1">
      <c r="A47" s="138">
        <v>21</v>
      </c>
      <c r="B47" s="127">
        <f>IF($D47="","",VLOOKUP($D47,'Boys Si Main Draw Prep'!$A$7:$Q$38,15))</f>
      </c>
      <c r="C47" s="127">
        <f>IF($D47="","",VLOOKUP($D47,'Boys Si Main Draw Prep'!$A$7:$Q$38,16))</f>
      </c>
      <c r="D47" s="128"/>
      <c r="E47" s="146">
        <f>UPPER(IF($D47="","",VLOOKUP($D47,'Boys Si Main Draw Prep'!$A$7:$Q$38,2)))</f>
      </c>
      <c r="F47" s="146">
        <f>IF($D47="","",VLOOKUP($D47,'Boys Si Main Draw Prep'!$A$7:$Q$38,3))</f>
      </c>
      <c r="G47" s="146" t="s">
        <v>71</v>
      </c>
      <c r="H47" s="146">
        <f>IF($D47="","",VLOOKUP($D47,'Boys Si Main Draw Prep'!$A$7:$Q$38,4))</f>
      </c>
      <c r="I47" s="159"/>
      <c r="J47" s="130"/>
      <c r="K47" s="130"/>
      <c r="L47" s="130"/>
      <c r="M47" s="155"/>
      <c r="N47" s="150" t="s">
        <v>146</v>
      </c>
      <c r="O47" s="212"/>
      <c r="P47" s="132"/>
      <c r="Q47" s="212"/>
      <c r="R47" s="136"/>
    </row>
    <row r="48" spans="1:18" s="43" customFormat="1" ht="9" customHeight="1">
      <c r="A48" s="138"/>
      <c r="B48" s="139"/>
      <c r="C48" s="139"/>
      <c r="D48" s="149"/>
      <c r="E48" s="140"/>
      <c r="F48" s="140"/>
      <c r="G48" s="141"/>
      <c r="H48" s="142" t="s">
        <v>8</v>
      </c>
      <c r="I48" s="143" t="s">
        <v>142</v>
      </c>
      <c r="J48" s="144" t="str">
        <f>UPPER(IF(OR(I48="a",I48="as"),E47,IF(OR(I48="b",I48="bs"),E49,)))</f>
        <v>ΣΙΓΑΝΟΥ </v>
      </c>
      <c r="K48" s="144"/>
      <c r="L48" s="130"/>
      <c r="M48" s="155"/>
      <c r="N48" s="132"/>
      <c r="O48" s="212"/>
      <c r="P48" s="132"/>
      <c r="Q48" s="212"/>
      <c r="R48" s="136"/>
    </row>
    <row r="49" spans="1:18" s="43" customFormat="1" ht="9" customHeight="1">
      <c r="A49" s="138">
        <v>22</v>
      </c>
      <c r="B49" s="127">
        <f>IF($D49="","",VLOOKUP($D49,'Boys Si Main Draw Prep'!$A$7:$Q$38,15))</f>
        <v>0</v>
      </c>
      <c r="C49" s="127">
        <f>IF($D49="","",VLOOKUP($D49,'Boys Si Main Draw Prep'!$A$7:$Q$38,16))</f>
        <v>0</v>
      </c>
      <c r="D49" s="128">
        <v>15</v>
      </c>
      <c r="E49" s="146" t="str">
        <f>UPPER(IF($D49="","",VLOOKUP($D49,'Boys Si Main Draw Prep'!$A$7:$Q$38,2)))</f>
        <v>ΣΙΓΑΝΟΥ </v>
      </c>
      <c r="F49" s="146" t="str">
        <f>IF($D49="","",VLOOKUP($D49,'Boys Si Main Draw Prep'!$A$7:$Q$38,3))</f>
        <v>Ρένια</v>
      </c>
      <c r="G49" s="146"/>
      <c r="H49" s="146" t="str">
        <f>IF($D49="","",VLOOKUP($D49,'Boys Si Main Draw Prep'!$A$7:$Q$38,4))</f>
        <v>ΗΡΑΚΛΕΙΟ</v>
      </c>
      <c r="I49" s="147"/>
      <c r="J49" s="271"/>
      <c r="K49" s="148"/>
      <c r="L49" s="130"/>
      <c r="M49" s="155"/>
      <c r="N49" s="132"/>
      <c r="O49" s="212"/>
      <c r="P49" s="132"/>
      <c r="Q49" s="212"/>
      <c r="R49" s="136"/>
    </row>
    <row r="50" spans="1:18" s="43" customFormat="1" ht="9" customHeight="1">
      <c r="A50" s="138"/>
      <c r="B50" s="139"/>
      <c r="C50" s="139"/>
      <c r="D50" s="149"/>
      <c r="E50" s="140"/>
      <c r="F50" s="140"/>
      <c r="G50" s="141"/>
      <c r="H50" s="130"/>
      <c r="I50" s="150"/>
      <c r="J50" s="142" t="s">
        <v>8</v>
      </c>
      <c r="K50" s="151" t="s">
        <v>73</v>
      </c>
      <c r="L50" s="144" t="str">
        <f>UPPER(IF(OR(K50="a",K50="as"),J48,IF(OR(K50="b",K50="bs"),J52,)))</f>
        <v>ΓΑΡΓΑΝΟΥΡΑΚΗ</v>
      </c>
      <c r="M50" s="161"/>
      <c r="N50" s="132"/>
      <c r="O50" s="212"/>
      <c r="P50" s="132"/>
      <c r="Q50" s="212"/>
      <c r="R50" s="136"/>
    </row>
    <row r="51" spans="1:18" s="43" customFormat="1" ht="9" customHeight="1">
      <c r="A51" s="138">
        <v>23</v>
      </c>
      <c r="B51" s="127">
        <f>IF($D51="","",VLOOKUP($D51,'Boys Si Main Draw Prep'!$A$7:$Q$38,15))</f>
      </c>
      <c r="C51" s="127">
        <f>IF($D51="","",VLOOKUP($D51,'Boys Si Main Draw Prep'!$A$7:$Q$38,16))</f>
      </c>
      <c r="D51" s="128"/>
      <c r="E51" s="146">
        <f>UPPER(IF($D51="","",VLOOKUP($D51,'Boys Si Main Draw Prep'!$A$7:$Q$38,2)))</f>
      </c>
      <c r="F51" s="146">
        <f>IF($D51="","",VLOOKUP($D51,'Boys Si Main Draw Prep'!$A$7:$Q$38,3))</f>
      </c>
      <c r="G51" s="146" t="s">
        <v>71</v>
      </c>
      <c r="H51" s="146">
        <f>IF($D51="","",VLOOKUP($D51,'Boys Si Main Draw Prep'!$A$7:$Q$38,4))</f>
      </c>
      <c r="I51" s="131"/>
      <c r="J51" s="130"/>
      <c r="K51" s="154"/>
      <c r="L51" s="150" t="s">
        <v>148</v>
      </c>
      <c r="M51" s="153"/>
      <c r="N51" s="132"/>
      <c r="O51" s="212"/>
      <c r="P51" s="132"/>
      <c r="Q51" s="212"/>
      <c r="R51" s="136"/>
    </row>
    <row r="52" spans="1:18" s="43" customFormat="1" ht="9" customHeight="1">
      <c r="A52" s="138"/>
      <c r="B52" s="139"/>
      <c r="C52" s="139"/>
      <c r="D52" s="139"/>
      <c r="E52" s="140"/>
      <c r="F52" s="140"/>
      <c r="G52" s="141"/>
      <c r="H52" s="142" t="s">
        <v>8</v>
      </c>
      <c r="I52" s="143" t="s">
        <v>73</v>
      </c>
      <c r="J52" s="144" t="str">
        <f>UPPER(IF(OR(I52="a",I52="as"),E51,IF(OR(I52="b",I52="bs"),E53,)))</f>
        <v>ΓΑΡΓΑΝΟΥΡΑΚΗ</v>
      </c>
      <c r="K52" s="156"/>
      <c r="L52" s="130"/>
      <c r="M52" s="153"/>
      <c r="N52" s="132"/>
      <c r="O52" s="212"/>
      <c r="P52" s="132"/>
      <c r="Q52" s="212"/>
      <c r="R52" s="136"/>
    </row>
    <row r="53" spans="1:18" s="43" customFormat="1" ht="9" customHeight="1">
      <c r="A53" s="126">
        <v>24</v>
      </c>
      <c r="B53" s="127">
        <f>IF($D53="","",VLOOKUP($D53,'Boys Si Main Draw Prep'!$A$7:$Q$38,15))</f>
        <v>0</v>
      </c>
      <c r="C53" s="127"/>
      <c r="D53" s="128">
        <v>4</v>
      </c>
      <c r="E53" s="129" t="str">
        <f>UPPER(IF($D53="","",VLOOKUP($D53,'Boys Si Main Draw Prep'!$A$7:$Q$38,2)))</f>
        <v>ΓΑΡΓΑΝΟΥΡΑΚΗ</v>
      </c>
      <c r="F53" s="129" t="str">
        <f>IF($D53="","",VLOOKUP($D53,'Boys Si Main Draw Prep'!$A$7:$Q$38,3))</f>
        <v>Εργίνη</v>
      </c>
      <c r="G53" s="129"/>
      <c r="H53" s="129" t="str">
        <f>IF($D53="","",VLOOKUP($D53,'Boys Si Main Draw Prep'!$A$7:$Q$38,4))</f>
        <v>ΗΡΑΚΛΕΙΟ</v>
      </c>
      <c r="I53" s="157"/>
      <c r="J53" s="150"/>
      <c r="K53" s="130"/>
      <c r="L53" s="130"/>
      <c r="M53" s="153"/>
      <c r="N53" s="132"/>
      <c r="O53" s="212"/>
      <c r="P53" s="132"/>
      <c r="Q53" s="212"/>
      <c r="R53" s="136"/>
    </row>
    <row r="54" spans="1:18" s="43" customFormat="1" ht="9" customHeight="1">
      <c r="A54" s="138"/>
      <c r="B54" s="139"/>
      <c r="C54" s="139"/>
      <c r="D54" s="139"/>
      <c r="E54" s="158"/>
      <c r="F54" s="158"/>
      <c r="G54" s="162"/>
      <c r="H54" s="158"/>
      <c r="I54" s="150"/>
      <c r="J54" s="130"/>
      <c r="K54" s="130"/>
      <c r="L54" s="130"/>
      <c r="M54" s="153"/>
      <c r="N54" s="142" t="s">
        <v>8</v>
      </c>
      <c r="O54" s="151" t="s">
        <v>73</v>
      </c>
      <c r="P54" s="144" t="str">
        <f>UPPER(IF(OR(O54="a",O54="as"),N46,IF(OR(O54="b",O54="bs"),N62,)))</f>
        <v>ΑΣΠΡΑΔΑΚΗ </v>
      </c>
      <c r="Q54" s="214"/>
      <c r="R54" s="136"/>
    </row>
    <row r="55" spans="1:18" s="43" customFormat="1" ht="9" customHeight="1">
      <c r="A55" s="126">
        <v>25</v>
      </c>
      <c r="B55" s="127">
        <f>IF($D55="","",VLOOKUP($D55,'Boys Si Main Draw Prep'!$A$7:$Q$38,15))</f>
        <v>0</v>
      </c>
      <c r="C55" s="127">
        <f>IF($D55="","",VLOOKUP($D55,'Boys Si Main Draw Prep'!$A$7:$Q$38,16))</f>
        <v>0</v>
      </c>
      <c r="D55" s="128">
        <v>7</v>
      </c>
      <c r="E55" s="129" t="str">
        <f>UPPER(IF($D55="","",VLOOKUP($D55,'Boys Si Main Draw Prep'!$A$7:$Q$38,2)))</f>
        <v>ΡΑΜΟΥΤΣΑΚΗ</v>
      </c>
      <c r="F55" s="129" t="str">
        <f>IF($D55="","",VLOOKUP($D55,'Boys Si Main Draw Prep'!$A$7:$Q$38,3))</f>
        <v>Μίρκα</v>
      </c>
      <c r="G55" s="129"/>
      <c r="H55" s="129" t="str">
        <f>IF($D55="","",VLOOKUP($D55,'Boys Si Main Draw Prep'!$A$7:$Q$38,4))</f>
        <v>ΗΡΑΚΛΕΙΟ</v>
      </c>
      <c r="I55" s="131"/>
      <c r="J55" s="130"/>
      <c r="K55" s="130"/>
      <c r="L55" s="130"/>
      <c r="M55" s="153"/>
      <c r="N55" s="132"/>
      <c r="O55" s="212"/>
      <c r="P55" s="271" t="s">
        <v>155</v>
      </c>
      <c r="Q55" s="133"/>
      <c r="R55" s="136"/>
    </row>
    <row r="56" spans="1:18" s="43" customFormat="1" ht="9" customHeight="1">
      <c r="A56" s="138"/>
      <c r="B56" s="139"/>
      <c r="C56" s="139"/>
      <c r="D56" s="139"/>
      <c r="E56" s="140"/>
      <c r="F56" s="140"/>
      <c r="G56" s="141"/>
      <c r="H56" s="142" t="s">
        <v>8</v>
      </c>
      <c r="I56" s="143" t="s">
        <v>72</v>
      </c>
      <c r="J56" s="144" t="str">
        <f>UPPER(IF(OR(I56="a",I56="as"),E55,IF(OR(I56="b",I56="bs"),E57,)))</f>
        <v>ΡΑΜΟΥΤΣΑΚΗ</v>
      </c>
      <c r="K56" s="144"/>
      <c r="L56" s="130"/>
      <c r="M56" s="153"/>
      <c r="N56" s="132"/>
      <c r="O56" s="212"/>
      <c r="P56" s="132"/>
      <c r="Q56" s="133"/>
      <c r="R56" s="136"/>
    </row>
    <row r="57" spans="1:18" s="43" customFormat="1" ht="9" customHeight="1">
      <c r="A57" s="138">
        <v>26</v>
      </c>
      <c r="B57" s="127">
        <f>IF($D57="","",VLOOKUP($D57,'Boys Si Main Draw Prep'!$A$7:$Q$38,15))</f>
      </c>
      <c r="C57" s="127">
        <f>IF($D57="","",VLOOKUP($D57,'Boys Si Main Draw Prep'!$A$7:$Q$38,16))</f>
      </c>
      <c r="D57" s="128"/>
      <c r="E57" s="146">
        <f>UPPER(IF($D57="","",VLOOKUP($D57,'Boys Si Main Draw Prep'!$A$7:$Q$38,2)))</f>
      </c>
      <c r="F57" s="146">
        <f>IF($D57="","",VLOOKUP($D57,'Boys Si Main Draw Prep'!$A$7:$Q$38,3))</f>
      </c>
      <c r="G57" s="146" t="s">
        <v>71</v>
      </c>
      <c r="H57" s="146">
        <f>IF($D57="","",VLOOKUP($D57,'Boys Si Main Draw Prep'!$A$7:$Q$38,4))</f>
      </c>
      <c r="I57" s="147"/>
      <c r="J57" s="150"/>
      <c r="K57" s="148"/>
      <c r="L57" s="130"/>
      <c r="M57" s="153"/>
      <c r="N57" s="132"/>
      <c r="O57" s="212"/>
      <c r="P57" s="132"/>
      <c r="Q57" s="133"/>
      <c r="R57" s="136"/>
    </row>
    <row r="58" spans="1:18" s="43" customFormat="1" ht="9" customHeight="1">
      <c r="A58" s="138"/>
      <c r="B58" s="139"/>
      <c r="C58" s="139"/>
      <c r="D58" s="149"/>
      <c r="E58" s="140"/>
      <c r="F58" s="140"/>
      <c r="G58" s="141"/>
      <c r="H58" s="140"/>
      <c r="I58" s="150"/>
      <c r="J58" s="142" t="s">
        <v>8</v>
      </c>
      <c r="K58" s="151" t="s">
        <v>72</v>
      </c>
      <c r="L58" s="144" t="str">
        <f>UPPER(IF(OR(K58="a",K58="as"),J56,IF(OR(K58="b",K58="bs"),J60,)))</f>
        <v>ΡΑΜΟΥΤΣΑΚΗ</v>
      </c>
      <c r="M58" s="152"/>
      <c r="N58" s="132"/>
      <c r="O58" s="212"/>
      <c r="P58" s="132"/>
      <c r="Q58" s="133"/>
      <c r="R58" s="136"/>
    </row>
    <row r="59" spans="1:18" s="43" customFormat="1" ht="9" customHeight="1">
      <c r="A59" s="138">
        <v>27</v>
      </c>
      <c r="B59" s="127">
        <f>IF($D59="","",VLOOKUP($D59,'Boys Si Main Draw Prep'!$A$7:$Q$38,15))</f>
        <v>0</v>
      </c>
      <c r="C59" s="127">
        <f>IF($D59="","",VLOOKUP($D59,'Boys Si Main Draw Prep'!$A$7:$Q$38,16))</f>
        <v>0</v>
      </c>
      <c r="D59" s="128">
        <v>9</v>
      </c>
      <c r="E59" s="146" t="str">
        <f>UPPER(IF($D59="","",VLOOKUP($D59,'Boys Si Main Draw Prep'!$A$7:$Q$38,2)))</f>
        <v>ΞΑΝΘΟΠΟΥΛΟΥ</v>
      </c>
      <c r="F59" s="146" t="str">
        <f>IF($D59="","",VLOOKUP($D59,'Boys Si Main Draw Prep'!$A$7:$Q$38,3))</f>
        <v>Μπέτυ</v>
      </c>
      <c r="G59" s="146"/>
      <c r="H59" s="146" t="str">
        <f>IF($D59="","",VLOOKUP($D59,'Boys Si Main Draw Prep'!$A$7:$Q$38,4))</f>
        <v>ΗΡΑΚΛΕΙΟ</v>
      </c>
      <c r="I59" s="131"/>
      <c r="J59" s="130"/>
      <c r="K59" s="154"/>
      <c r="L59" s="150" t="s">
        <v>147</v>
      </c>
      <c r="M59" s="155"/>
      <c r="N59" s="132"/>
      <c r="O59" s="212"/>
      <c r="P59" s="132"/>
      <c r="Q59" s="133"/>
      <c r="R59" s="164"/>
    </row>
    <row r="60" spans="1:18" s="43" customFormat="1" ht="9" customHeight="1">
      <c r="A60" s="138"/>
      <c r="B60" s="139"/>
      <c r="C60" s="139"/>
      <c r="D60" s="149"/>
      <c r="E60" s="140"/>
      <c r="F60" s="140"/>
      <c r="G60" s="141"/>
      <c r="H60" s="142" t="s">
        <v>8</v>
      </c>
      <c r="I60" s="143" t="s">
        <v>72</v>
      </c>
      <c r="J60" s="144" t="str">
        <f>UPPER(IF(OR(I60="a",I60="as"),E59,IF(OR(I60="b",I60="bs"),E61,)))</f>
        <v>ΞΑΝΘΟΠΟΥΛΟΥ</v>
      </c>
      <c r="K60" s="156"/>
      <c r="L60" s="130"/>
      <c r="M60" s="155"/>
      <c r="N60" s="132"/>
      <c r="O60" s="212"/>
      <c r="P60" s="132"/>
      <c r="Q60" s="133"/>
      <c r="R60" s="136"/>
    </row>
    <row r="61" spans="1:18" s="43" customFormat="1" ht="9" customHeight="1">
      <c r="A61" s="138">
        <v>28</v>
      </c>
      <c r="B61" s="127">
        <f>IF($D61="","",VLOOKUP($D61,'Boys Si Main Draw Prep'!$A$7:$Q$38,15))</f>
        <v>0</v>
      </c>
      <c r="C61" s="127">
        <f>IF($D61="","",VLOOKUP($D61,'Boys Si Main Draw Prep'!$A$7:$Q$38,16))</f>
        <v>0</v>
      </c>
      <c r="D61" s="128">
        <v>14</v>
      </c>
      <c r="E61" s="146" t="str">
        <f>UPPER(IF($D61="","",VLOOKUP($D61,'Boys Si Main Draw Prep'!$A$7:$Q$38,2)))</f>
        <v>ΚΛΑΟΥΡΑΚΗ</v>
      </c>
      <c r="F61" s="146" t="str">
        <f>IF($D61="","",VLOOKUP($D61,'Boys Si Main Draw Prep'!$A$7:$Q$38,3))</f>
        <v>Γιούλη</v>
      </c>
      <c r="G61" s="146"/>
      <c r="H61" s="146" t="str">
        <f>IF($D61="","",VLOOKUP($D61,'Boys Si Main Draw Prep'!$A$7:$Q$38,4))</f>
        <v>ΜΟΙΡΕΣ</v>
      </c>
      <c r="I61" s="157"/>
      <c r="J61" s="150" t="s">
        <v>145</v>
      </c>
      <c r="K61" s="130"/>
      <c r="L61" s="130"/>
      <c r="M61" s="155"/>
      <c r="N61" s="132"/>
      <c r="O61" s="212"/>
      <c r="P61" s="132"/>
      <c r="Q61" s="133"/>
      <c r="R61" s="136"/>
    </row>
    <row r="62" spans="1:18" s="43" customFormat="1" ht="9" customHeight="1">
      <c r="A62" s="138"/>
      <c r="B62" s="139"/>
      <c r="C62" s="139"/>
      <c r="D62" s="149"/>
      <c r="E62" s="130"/>
      <c r="F62" s="130"/>
      <c r="G62" s="56"/>
      <c r="H62" s="158"/>
      <c r="I62" s="150"/>
      <c r="J62" s="130"/>
      <c r="K62" s="130"/>
      <c r="L62" s="142" t="s">
        <v>8</v>
      </c>
      <c r="M62" s="151" t="s">
        <v>73</v>
      </c>
      <c r="N62" s="144" t="str">
        <f>UPPER(IF(OR(M62="a",M62="as"),L58,IF(OR(M62="b",M62="bs"),L66,)))</f>
        <v>ΑΣΠΡΑΔΑΚΗ </v>
      </c>
      <c r="O62" s="214"/>
      <c r="P62" s="132"/>
      <c r="Q62" s="133"/>
      <c r="R62" s="136"/>
    </row>
    <row r="63" spans="1:18" s="43" customFormat="1" ht="9" customHeight="1">
      <c r="A63" s="138">
        <v>29</v>
      </c>
      <c r="B63" s="127">
        <f>IF($D63="","",VLOOKUP($D63,'Boys Si Main Draw Prep'!$A$7:$Q$38,15))</f>
      </c>
      <c r="C63" s="127">
        <f>IF($D63="","",VLOOKUP($D63,'Boys Si Main Draw Prep'!$A$7:$Q$38,16))</f>
      </c>
      <c r="D63" s="128"/>
      <c r="E63" s="146">
        <f>UPPER(IF($D63="","",VLOOKUP($D63,'Boys Si Main Draw Prep'!$A$7:$Q$38,2)))</f>
      </c>
      <c r="F63" s="146">
        <f>IF($D63="","",VLOOKUP($D63,'Boys Si Main Draw Prep'!$A$7:$Q$38,3))</f>
      </c>
      <c r="G63" s="146" t="s">
        <v>71</v>
      </c>
      <c r="H63" s="146">
        <f>IF($D63="","",VLOOKUP($D63,'Boys Si Main Draw Prep'!$A$7:$Q$38,4))</f>
      </c>
      <c r="I63" s="159"/>
      <c r="J63" s="130"/>
      <c r="K63" s="130"/>
      <c r="L63" s="130"/>
      <c r="M63" s="155"/>
      <c r="N63" s="150" t="s">
        <v>154</v>
      </c>
      <c r="O63" s="153"/>
      <c r="P63" s="134"/>
      <c r="Q63" s="135"/>
      <c r="R63" s="136"/>
    </row>
    <row r="64" spans="1:18" s="43" customFormat="1" ht="9" customHeight="1">
      <c r="A64" s="138"/>
      <c r="B64" s="139"/>
      <c r="C64" s="139"/>
      <c r="D64" s="149"/>
      <c r="E64" s="140"/>
      <c r="F64" s="140"/>
      <c r="G64" s="141"/>
      <c r="H64" s="142" t="s">
        <v>8</v>
      </c>
      <c r="I64" s="143" t="s">
        <v>142</v>
      </c>
      <c r="J64" s="144" t="str">
        <f>UPPER(IF(OR(I64="a",I64="as"),E63,IF(OR(I64="b",I64="bs"),E65,)))</f>
        <v>ΧΑΛΕΠΗ</v>
      </c>
      <c r="K64" s="144"/>
      <c r="L64" s="130"/>
      <c r="M64" s="155"/>
      <c r="N64" s="153"/>
      <c r="O64" s="153"/>
      <c r="P64" s="134"/>
      <c r="Q64" s="135"/>
      <c r="R64" s="136"/>
    </row>
    <row r="65" spans="1:18" s="43" customFormat="1" ht="9" customHeight="1">
      <c r="A65" s="138">
        <v>30</v>
      </c>
      <c r="B65" s="127">
        <f>IF($D65="","",VLOOKUP($D65,'Boys Si Main Draw Prep'!$A$7:$Q$38,15))</f>
        <v>0</v>
      </c>
      <c r="C65" s="127">
        <f>IF($D65="","",VLOOKUP($D65,'Boys Si Main Draw Prep'!$A$7:$Q$38,16))</f>
        <v>0</v>
      </c>
      <c r="D65" s="128">
        <v>10</v>
      </c>
      <c r="E65" s="146" t="str">
        <f>UPPER(IF($D65="","",VLOOKUP($D65,'Boys Si Main Draw Prep'!$A$7:$Q$38,2)))</f>
        <v>ΧΑΛΕΠΗ</v>
      </c>
      <c r="F65" s="146" t="str">
        <f>IF($D65="","",VLOOKUP($D65,'Boys Si Main Draw Prep'!$A$7:$Q$38,3))</f>
        <v>Μαρία</v>
      </c>
      <c r="G65" s="146"/>
      <c r="H65" s="146" t="str">
        <f>IF($D65="","",VLOOKUP($D65,'Boys Si Main Draw Prep'!$A$7:$Q$38,4))</f>
        <v>ΙΕΡΑΠΕΤΡΑ</v>
      </c>
      <c r="I65" s="147"/>
      <c r="J65" s="150"/>
      <c r="K65" s="148"/>
      <c r="L65" s="130"/>
      <c r="M65" s="155"/>
      <c r="N65" s="153"/>
      <c r="O65" s="153"/>
      <c r="P65" s="134"/>
      <c r="Q65" s="135"/>
      <c r="R65" s="136"/>
    </row>
    <row r="66" spans="1:18" s="43" customFormat="1" ht="9" customHeight="1">
      <c r="A66" s="138"/>
      <c r="B66" s="139"/>
      <c r="C66" s="139"/>
      <c r="D66" s="149"/>
      <c r="E66" s="140"/>
      <c r="F66" s="140"/>
      <c r="G66" s="141"/>
      <c r="H66" s="130"/>
      <c r="I66" s="150"/>
      <c r="J66" s="142" t="s">
        <v>8</v>
      </c>
      <c r="K66" s="151" t="s">
        <v>73</v>
      </c>
      <c r="L66" s="144" t="str">
        <f>UPPER(IF(OR(K66="a",K66="as"),J64,IF(OR(K66="b",K66="bs"),J68,)))</f>
        <v>ΑΣΠΡΑΔΑΚΗ </v>
      </c>
      <c r="M66" s="161"/>
      <c r="N66" s="153"/>
      <c r="O66" s="153"/>
      <c r="P66" s="134"/>
      <c r="Q66" s="135"/>
      <c r="R66" s="136"/>
    </row>
    <row r="67" spans="1:18" s="43" customFormat="1" ht="9" customHeight="1">
      <c r="A67" s="138">
        <v>31</v>
      </c>
      <c r="B67" s="127">
        <f>IF($D67="","",VLOOKUP($D67,'Boys Si Main Draw Prep'!$A$7:$Q$38,15))</f>
      </c>
      <c r="C67" s="127">
        <f>IF($D67="","",VLOOKUP($D67,'Boys Si Main Draw Prep'!$A$7:$Q$38,16))</f>
      </c>
      <c r="D67" s="128"/>
      <c r="E67" s="146">
        <f>UPPER(IF($D67="","",VLOOKUP($D67,'Boys Si Main Draw Prep'!$A$7:$Q$38,2)))</f>
      </c>
      <c r="F67" s="146">
        <f>IF($D67="","",VLOOKUP($D67,'Boys Si Main Draw Prep'!$A$7:$Q$38,3))</f>
      </c>
      <c r="G67" s="146" t="s">
        <v>71</v>
      </c>
      <c r="H67" s="146">
        <f>IF($D67="","",VLOOKUP($D67,'Boys Si Main Draw Prep'!$A$7:$Q$38,4))</f>
      </c>
      <c r="I67" s="131"/>
      <c r="J67" s="130"/>
      <c r="K67" s="154"/>
      <c r="L67" s="150" t="s">
        <v>146</v>
      </c>
      <c r="M67" s="153"/>
      <c r="N67" s="153"/>
      <c r="O67" s="153"/>
      <c r="P67" s="134"/>
      <c r="Q67" s="135"/>
      <c r="R67" s="136"/>
    </row>
    <row r="68" spans="1:18" s="43" customFormat="1" ht="9" customHeight="1">
      <c r="A68" s="138"/>
      <c r="B68" s="139"/>
      <c r="C68" s="139"/>
      <c r="D68" s="139"/>
      <c r="E68" s="140"/>
      <c r="F68" s="140"/>
      <c r="G68" s="141"/>
      <c r="H68" s="142" t="s">
        <v>8</v>
      </c>
      <c r="I68" s="143" t="s">
        <v>73</v>
      </c>
      <c r="J68" s="144" t="str">
        <f>UPPER(IF(OR(I68="a",I68="as"),E67,IF(OR(I68="b",I68="bs"),E69,)))</f>
        <v>ΑΣΠΡΑΔΑΚΗ </v>
      </c>
      <c r="K68" s="156"/>
      <c r="L68" s="130"/>
      <c r="M68" s="153"/>
      <c r="N68" s="153"/>
      <c r="O68" s="153"/>
      <c r="P68" s="134"/>
      <c r="Q68" s="135"/>
      <c r="R68" s="136"/>
    </row>
    <row r="69" spans="1:18" s="43" customFormat="1" ht="9" customHeight="1">
      <c r="A69" s="126">
        <v>32</v>
      </c>
      <c r="B69" s="127">
        <f>IF($D69="","",VLOOKUP($D69,'Boys Si Main Draw Prep'!$A$7:$Q$38,15))</f>
        <v>0</v>
      </c>
      <c r="C69" s="127">
        <f>IF($D69="","",VLOOKUP($D69,'Boys Si Main Draw Prep'!$A$7:$Q$38,16))</f>
        <v>0</v>
      </c>
      <c r="D69" s="128">
        <v>2</v>
      </c>
      <c r="E69" s="129" t="str">
        <f>UPPER(IF($D69="","",VLOOKUP($D69,'Boys Si Main Draw Prep'!$A$7:$Q$38,2)))</f>
        <v>ΑΣΠΡΑΔΑΚΗ </v>
      </c>
      <c r="F69" s="129" t="str">
        <f>IF($D69="","",VLOOKUP($D69,'Boys Si Main Draw Prep'!$A$7:$Q$38,3))</f>
        <v>Ελένη</v>
      </c>
      <c r="G69" s="129"/>
      <c r="H69" s="129" t="str">
        <f>IF($D69="","",VLOOKUP($D69,'Boys Si Main Draw Prep'!$A$7:$Q$38,4))</f>
        <v>ΙΕΡΑΠΕΤΡΑ</v>
      </c>
      <c r="I69" s="157"/>
      <c r="J69" s="130"/>
      <c r="K69" s="130"/>
      <c r="L69" s="130"/>
      <c r="M69" s="130"/>
      <c r="N69" s="132"/>
      <c r="O69" s="133"/>
      <c r="P69" s="134"/>
      <c r="Q69" s="135"/>
      <c r="R69" s="136"/>
    </row>
    <row r="70" spans="1:18" s="2" customFormat="1" ht="6.75" customHeight="1">
      <c r="A70" s="165"/>
      <c r="B70" s="165"/>
      <c r="C70" s="165"/>
      <c r="D70" s="165"/>
      <c r="E70" s="166"/>
      <c r="F70" s="166"/>
      <c r="G70" s="166"/>
      <c r="H70" s="166"/>
      <c r="I70" s="167"/>
      <c r="J70" s="168"/>
      <c r="K70" s="169"/>
      <c r="L70" s="168"/>
      <c r="M70" s="169"/>
      <c r="N70" s="168"/>
      <c r="O70" s="169"/>
      <c r="P70" s="168"/>
      <c r="Q70" s="169"/>
      <c r="R70" s="170"/>
    </row>
    <row r="71" spans="1:17" s="18" customFormat="1" ht="10.5" customHeight="1">
      <c r="A71" s="171" t="s">
        <v>52</v>
      </c>
      <c r="B71" s="172"/>
      <c r="C71" s="173"/>
      <c r="D71" s="174" t="s">
        <v>20</v>
      </c>
      <c r="E71" s="175" t="s">
        <v>55</v>
      </c>
      <c r="F71" s="174"/>
      <c r="G71" s="176"/>
      <c r="H71" s="177"/>
      <c r="I71" s="174" t="s">
        <v>20</v>
      </c>
      <c r="J71" s="175" t="s">
        <v>31</v>
      </c>
      <c r="K71" s="178"/>
      <c r="L71" s="175" t="s">
        <v>56</v>
      </c>
      <c r="M71" s="179"/>
      <c r="N71" s="180" t="s">
        <v>57</v>
      </c>
      <c r="O71" s="180"/>
      <c r="P71" s="181"/>
      <c r="Q71" s="182"/>
    </row>
    <row r="72" spans="1:17" s="18" customFormat="1" ht="9" customHeight="1">
      <c r="A72" s="184" t="s">
        <v>53</v>
      </c>
      <c r="B72" s="183"/>
      <c r="C72" s="185"/>
      <c r="D72" s="186">
        <v>1</v>
      </c>
      <c r="E72" s="61" t="s">
        <v>117</v>
      </c>
      <c r="F72" s="187"/>
      <c r="G72" s="61"/>
      <c r="H72" s="60"/>
      <c r="I72" s="188" t="s">
        <v>21</v>
      </c>
      <c r="J72" s="183"/>
      <c r="K72" s="189"/>
      <c r="L72" s="183"/>
      <c r="M72" s="190"/>
      <c r="N72" s="224" t="s">
        <v>60</v>
      </c>
      <c r="O72" s="191"/>
      <c r="P72" s="191"/>
      <c r="Q72" s="192"/>
    </row>
    <row r="73" spans="1:17" s="18" customFormat="1" ht="9" customHeight="1">
      <c r="A73" s="184" t="s">
        <v>58</v>
      </c>
      <c r="B73" s="183"/>
      <c r="C73" s="185"/>
      <c r="D73" s="186">
        <v>2</v>
      </c>
      <c r="E73" s="61" t="s">
        <v>136</v>
      </c>
      <c r="F73" s="187"/>
      <c r="G73" s="61"/>
      <c r="H73" s="60"/>
      <c r="I73" s="188" t="s">
        <v>22</v>
      </c>
      <c r="J73" s="183"/>
      <c r="K73" s="189"/>
      <c r="L73" s="183"/>
      <c r="M73" s="190"/>
      <c r="N73" s="193"/>
      <c r="O73" s="194"/>
      <c r="P73" s="195"/>
      <c r="Q73" s="196"/>
    </row>
    <row r="74" spans="1:17" s="18" customFormat="1" ht="9" customHeight="1">
      <c r="A74" s="197" t="s">
        <v>59</v>
      </c>
      <c r="B74" s="195"/>
      <c r="C74" s="198"/>
      <c r="D74" s="186">
        <v>3</v>
      </c>
      <c r="E74" s="61" t="s">
        <v>137</v>
      </c>
      <c r="F74" s="187"/>
      <c r="G74" s="61"/>
      <c r="H74" s="60"/>
      <c r="I74" s="188" t="s">
        <v>23</v>
      </c>
      <c r="J74" s="183"/>
      <c r="K74" s="189"/>
      <c r="L74" s="183"/>
      <c r="M74" s="190"/>
      <c r="N74" s="224" t="s">
        <v>61</v>
      </c>
      <c r="O74" s="191"/>
      <c r="P74" s="191"/>
      <c r="Q74" s="192"/>
    </row>
    <row r="75" spans="1:17" s="18" customFormat="1" ht="9" customHeight="1">
      <c r="A75" s="199"/>
      <c r="B75" s="115"/>
      <c r="C75" s="200"/>
      <c r="D75" s="186">
        <v>4</v>
      </c>
      <c r="E75" s="61" t="s">
        <v>138</v>
      </c>
      <c r="F75" s="187"/>
      <c r="G75" s="61"/>
      <c r="H75" s="60"/>
      <c r="I75" s="188" t="s">
        <v>24</v>
      </c>
      <c r="J75" s="183"/>
      <c r="K75" s="189"/>
      <c r="L75" s="183"/>
      <c r="M75" s="190"/>
      <c r="N75" s="183"/>
      <c r="O75" s="189"/>
      <c r="P75" s="183"/>
      <c r="Q75" s="190"/>
    </row>
    <row r="76" spans="1:17" s="18" customFormat="1" ht="9" customHeight="1">
      <c r="A76" s="201" t="s">
        <v>54</v>
      </c>
      <c r="B76" s="202"/>
      <c r="C76" s="203"/>
      <c r="D76" s="186">
        <v>5</v>
      </c>
      <c r="E76" s="61" t="s">
        <v>139</v>
      </c>
      <c r="F76" s="187"/>
      <c r="G76" s="61"/>
      <c r="H76" s="60"/>
      <c r="I76" s="188" t="s">
        <v>25</v>
      </c>
      <c r="J76" s="183"/>
      <c r="K76" s="189"/>
      <c r="L76" s="183"/>
      <c r="M76" s="190"/>
      <c r="N76" s="195"/>
      <c r="O76" s="194"/>
      <c r="P76" s="195"/>
      <c r="Q76" s="196"/>
    </row>
    <row r="77" spans="1:17" s="18" customFormat="1" ht="9" customHeight="1">
      <c r="A77" s="184" t="s">
        <v>53</v>
      </c>
      <c r="B77" s="183"/>
      <c r="C77" s="185"/>
      <c r="D77" s="186">
        <v>6</v>
      </c>
      <c r="E77" s="61" t="s">
        <v>140</v>
      </c>
      <c r="F77" s="187"/>
      <c r="G77" s="61"/>
      <c r="H77" s="60"/>
      <c r="I77" s="188" t="s">
        <v>26</v>
      </c>
      <c r="J77" s="183"/>
      <c r="K77" s="189"/>
      <c r="L77" s="183"/>
      <c r="M77" s="190"/>
      <c r="N77" s="224" t="s">
        <v>62</v>
      </c>
      <c r="O77" s="191"/>
      <c r="P77" s="191"/>
      <c r="Q77" s="192"/>
    </row>
    <row r="78" spans="1:17" s="18" customFormat="1" ht="9" customHeight="1">
      <c r="A78" s="184" t="s">
        <v>27</v>
      </c>
      <c r="B78" s="183"/>
      <c r="C78" s="204"/>
      <c r="D78" s="186">
        <v>7</v>
      </c>
      <c r="E78" s="61" t="s">
        <v>99</v>
      </c>
      <c r="F78" s="187"/>
      <c r="G78" s="61"/>
      <c r="H78" s="60"/>
      <c r="I78" s="188" t="s">
        <v>28</v>
      </c>
      <c r="J78" s="183"/>
      <c r="K78" s="189"/>
      <c r="L78" s="183"/>
      <c r="M78" s="190"/>
      <c r="N78" s="183"/>
      <c r="O78" s="189"/>
      <c r="P78" s="183"/>
      <c r="Q78" s="190"/>
    </row>
    <row r="79" spans="1:17" s="18" customFormat="1" ht="9" customHeight="1">
      <c r="A79" s="197" t="s">
        <v>29</v>
      </c>
      <c r="B79" s="195"/>
      <c r="C79" s="205"/>
      <c r="D79" s="206">
        <v>8</v>
      </c>
      <c r="E79" s="207" t="s">
        <v>141</v>
      </c>
      <c r="F79" s="208"/>
      <c r="G79" s="207"/>
      <c r="H79" s="209"/>
      <c r="I79" s="210" t="s">
        <v>30</v>
      </c>
      <c r="J79" s="195"/>
      <c r="K79" s="194"/>
      <c r="L79" s="195"/>
      <c r="M79" s="196"/>
      <c r="N79" s="195" t="str">
        <f>Q4</f>
        <v>Σταύρος Νικηφοράκης</v>
      </c>
      <c r="O79" s="194"/>
      <c r="P79" s="195"/>
      <c r="Q79" s="211">
        <f>MIN(8,'Boys Si Main Draw Prep'!S5)</f>
        <v>8</v>
      </c>
    </row>
  </sheetData>
  <sheetProtection/>
  <mergeCells count="1">
    <mergeCell ref="A4:C4"/>
  </mergeCells>
  <conditionalFormatting sqref="G39 G41 G7 G9 G11 G13 G15 G17 G19 G23 G43 G45 G47 G49 G51 G53 G21 G25 G27 G29 G31 G35 G37 G55 G57 G59 G61 G63 G65 G67 G69 G33">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2013-05-14T15:01:40Z</cp:lastPrinted>
  <dcterms:created xsi:type="dcterms:W3CDTF">1998-01-18T23:10:02Z</dcterms:created>
  <dcterms:modified xsi:type="dcterms:W3CDTF">2013-05-20T08:39:08Z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